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335" windowHeight="7980" activeTab="0"/>
  </bookViews>
  <sheets>
    <sheet name="Species prioritization" sheetId="1" r:id="rId1"/>
    <sheet name="Lookups" sheetId="2" state="hidden" r:id="rId2"/>
    <sheet name="Help text" sheetId="3" r:id="rId3"/>
    <sheet name="Appendices" sheetId="4" r:id="rId4"/>
  </sheets>
  <externalReferences>
    <externalReference r:id="rId7"/>
  </externalReferences>
  <definedNames>
    <definedName name="_xlnm._FilterDatabase" localSheetId="0" hidden="1">'Species prioritization'!$A$2:$P$214</definedName>
    <definedName name="AccommodationHelp">'Help text'!$A$159:$H$165</definedName>
    <definedName name="AnalogousHelp">'Help text'!$A$150:$H$156</definedName>
    <definedName name="Appendix1">'Appendices'!$A$1:$I$15</definedName>
    <definedName name="Appendix2">'Appendices'!$A$19:$I$35</definedName>
    <definedName name="BackgroundExHelp">'Help text'!$A$132:$H$138</definedName>
    <definedName name="BackgroundInHelp">'Help text'!$A$141:$H$147</definedName>
    <definedName name="BiologicalHelp">'Help text'!$A$58:$H$65</definedName>
    <definedName name="Biology">'Lookups'!$D$16:$D$18</definedName>
    <definedName name="BiologyScore">'Lookups'!$D$16:$E$18</definedName>
    <definedName name="ChytridHelp">'Help text'!#REF!</definedName>
    <definedName name="ChytridRisk">'Lookups'!$A$18:$A$23</definedName>
    <definedName name="ChytridScore">'Lookups'!$A$18:$B$23</definedName>
    <definedName name="ConservationHelp">'Help text'!$A$34:$H$44</definedName>
    <definedName name="ConsRole">#REF!</definedName>
    <definedName name="ConsRole2">'Lookups'!$G$2:$G$6</definedName>
    <definedName name="ConsRole3">'Lookups'!$G$2:$G$7</definedName>
    <definedName name="ConsRoleScore">'Lookups'!$G$2:$H$7</definedName>
    <definedName name="ConsScore">#REF!</definedName>
    <definedName name="Critically_Endangered__CR">'Lookups'!$A$3:$B$8</definedName>
    <definedName name="cultural">'Lookups'!$D$11:$D$12</definedName>
    <definedName name="CulturalHelp">'Help text'!$A$68:$H$74</definedName>
    <definedName name="culturallookup">'Lookups'!$D$11:$E$12</definedName>
    <definedName name="distinctive">'Lookups'!$J$2:$J$4</definedName>
    <definedName name="distinctivelookup">'Lookups'!$J$2:$K$4</definedName>
    <definedName name="Distinctiveness">'Lookups'!$J$2:$J$4</definedName>
    <definedName name="ecological">'Lookups'!$J$9:$J$12</definedName>
    <definedName name="ecologicallookup">'Lookups'!$J$9:$K$12</definedName>
    <definedName name="EmergeThreatScore">'Lookups'!$A$18:$B$22</definedName>
    <definedName name="EmergingRisk">'Lookups'!$G$11:$G$12</definedName>
    <definedName name="EmergingScore">'Lookups'!$G$11:$H$12</definedName>
    <definedName name="EmergingThreats">'Lookups'!$A$18:$B$21</definedName>
    <definedName name="EscapesHelp">'Help text'!$A$222:$H$228</definedName>
    <definedName name="FinancialHelp">'Help text'!$A$114:$H$120</definedName>
    <definedName name="FoodHelp">'Help text'!$A$195:$H$201</definedName>
    <definedName name="IsolationHelp">'Help text'!$A$231:$H$237</definedName>
    <definedName name="ManagementHelp">'Help text'!$A$204:$H$210</definedName>
    <definedName name="MandateHelp">'Help text'!$A$87:$H$93</definedName>
    <definedName name="OrganisationalHelp">'Help text'!$A$123:$H$129</definedName>
    <definedName name="PersonnelHelp">'Help text'!$A$177:$H$183</definedName>
    <definedName name="phylogenetic">'Lookups'!$A$11:$A$14</definedName>
    <definedName name="PhylogeneticHelp">'Help text'!$A$47:$H$55</definedName>
    <definedName name="PhylogeneticLookup">'Lookups'!$A$11:$B$14</definedName>
    <definedName name="Phylogeny">'Lookups'!$G$15:$G$24</definedName>
    <definedName name="PhylogenyScore">'Lookups'!$G$15:$H$24</definedName>
    <definedName name="phylognetic">'Lookups'!$A$11:$A$14</definedName>
    <definedName name="PlannedHelp">'Help text'!$A$168:$H$174</definedName>
    <definedName name="PopulationHelp">'Help text'!$A$105:$H$111</definedName>
    <definedName name="Question6">#REF!</definedName>
    <definedName name="RangeHelp">'Help text'!$A$96:$H$102</definedName>
    <definedName name="RedList">#REF!</definedName>
    <definedName name="RedList2">'Lookups'!$A$2:$A$9</definedName>
    <definedName name="RedListHelp">'Help text'!$A$2:$H$17</definedName>
    <definedName name="RedListScore">#REF!</definedName>
    <definedName name="RedLookup">'Lookups'!$A$2:$B$9</definedName>
    <definedName name="RiskHelp">'Help text'!#REF!</definedName>
    <definedName name="RoleLookup">'Lookups'!$G$2:$H$6</definedName>
    <definedName name="scientific">'Lookups'!$J$21:$J$23</definedName>
    <definedName name="ScientificHelp">'Help text'!$A$77:$H$84</definedName>
    <definedName name="scientificlookup">'Lookups'!$J$21:$K$23</definedName>
    <definedName name="socioeconomic">'Lookups'!$J$16:$J$17</definedName>
    <definedName name="socioeconomiclookup">'Lookups'!$J$16:$K$17</definedName>
    <definedName name="Threat">#REF!</definedName>
    <definedName name="Threat2">'Lookups'!$D$2:$D$8</definedName>
    <definedName name="ThreatHelp">'Help text'!$A$20:$H$31</definedName>
    <definedName name="ThreatLookup">'Lookups'!$D$2:$E$8</definedName>
    <definedName name="ThreatScore">#REF!</definedName>
    <definedName name="TrainingHelp">'Help text'!$A$186:$H$192</definedName>
    <definedName name="VetHelp">'Help text'!$A$213:$H$219</definedName>
    <definedName name="WaterHelp">'Help text'!$A$240:$H$246</definedName>
    <definedName name="YesNo">#REF!</definedName>
  </definedNames>
  <calcPr fullCalcOnLoad="1"/>
</workbook>
</file>

<file path=xl/sharedStrings.xml><?xml version="1.0" encoding="utf-8"?>
<sst xmlns="http://schemas.openxmlformats.org/spreadsheetml/2006/main" count="2888" uniqueCount="532">
  <si>
    <t>Species</t>
  </si>
  <si>
    <t>TOTAL</t>
  </si>
  <si>
    <t>Genus</t>
  </si>
  <si>
    <t>Yes</t>
  </si>
  <si>
    <t>No</t>
  </si>
  <si>
    <t>GAA
Y/N?</t>
  </si>
  <si>
    <t>Unknown</t>
  </si>
  <si>
    <t>Score</t>
  </si>
  <si>
    <t>Ark</t>
  </si>
  <si>
    <t>Rescue/Supplementation</t>
  </si>
  <si>
    <t>Threat mitigation</t>
  </si>
  <si>
    <t>Conservation Role</t>
  </si>
  <si>
    <t>Conservation Research</t>
  </si>
  <si>
    <t>Conservation Education</t>
  </si>
  <si>
    <t>Aspect of biology shared with &lt;6 other species</t>
  </si>
  <si>
    <t>No aspect of biology known to be exceptional</t>
  </si>
  <si>
    <t>Biological distinctiveness</t>
  </si>
  <si>
    <t>Keystone species</t>
  </si>
  <si>
    <t>Principal component of ecosystem process</t>
  </si>
  <si>
    <t>Major component of ecosystem process</t>
  </si>
  <si>
    <t>Ecological significance</t>
  </si>
  <si>
    <t>Cultural significance</t>
  </si>
  <si>
    <t>Socio-economic importance</t>
  </si>
  <si>
    <t>Research dependent upon species</t>
  </si>
  <si>
    <t>Research dependant upon &lt;6 species (incl. this taxon)</t>
  </si>
  <si>
    <t>Research not dependant upon species</t>
  </si>
  <si>
    <t>Scientific importance</t>
  </si>
  <si>
    <t>Threat Mitigation</t>
  </si>
  <si>
    <t>Data Deficient (DD)</t>
  </si>
  <si>
    <t>Vulnerable (VU)</t>
  </si>
  <si>
    <t>Endangered (EN)</t>
  </si>
  <si>
    <t>Least Concern (LC)</t>
  </si>
  <si>
    <t>Critically Endangered (CR)</t>
  </si>
  <si>
    <t>Near Threatened (NT)</t>
  </si>
  <si>
    <t>Other emerging risks</t>
  </si>
  <si>
    <t xml:space="preserve">Threats cannot/will not be reversed in time </t>
  </si>
  <si>
    <t xml:space="preserve">Threats are being managed </t>
  </si>
  <si>
    <t>Threats unknown</t>
  </si>
  <si>
    <t>Threats cannot be reversed</t>
  </si>
  <si>
    <t xml:space="preserve">Threats are reversible in time frame </t>
  </si>
  <si>
    <t>Aspect of biology identified that is unique to species</t>
  </si>
  <si>
    <t>Phylogenetic</t>
  </si>
  <si>
    <t>Section One - Taxon Prioritization</t>
  </si>
  <si>
    <t>Red List Status
change justification</t>
  </si>
  <si>
    <t>Country</t>
  </si>
  <si>
    <t>Extinct in the Wild (EW)</t>
  </si>
  <si>
    <t>Order</t>
  </si>
  <si>
    <t>Family</t>
  </si>
  <si>
    <t>Common Name</t>
  </si>
  <si>
    <t>Critically endangered</t>
  </si>
  <si>
    <t>Score 20</t>
  </si>
  <si>
    <t>Endangered</t>
  </si>
  <si>
    <t>Score 16</t>
  </si>
  <si>
    <t xml:space="preserve">Vulnerable </t>
  </si>
  <si>
    <t>Score 12</t>
  </si>
  <si>
    <t>Data deficient*</t>
  </si>
  <si>
    <t>Score 8</t>
  </si>
  <si>
    <t>Near threatened</t>
  </si>
  <si>
    <t>Score 4</t>
  </si>
  <si>
    <t>Least concern</t>
  </si>
  <si>
    <t>Score 0</t>
  </si>
  <si>
    <t>*Taxon has been regionally or nationally recognized as ‘at risk’ despite data deficiency.</t>
  </si>
  <si>
    <t>Back to spreadsheet</t>
  </si>
  <si>
    <t>Threats cannot/will not be reversed in time to prevent likely species extinction</t>
  </si>
  <si>
    <t>Threats are being managed - conservation dependant</t>
  </si>
  <si>
    <t>Score 10</t>
  </si>
  <si>
    <t xml:space="preserve">Threats cannot be reversed  </t>
  </si>
  <si>
    <t>Score 5</t>
  </si>
  <si>
    <t>Threats are reversible in time frame that will prevent further decline/extinction</t>
  </si>
  <si>
    <t>Score 6</t>
  </si>
  <si>
    <t>Phylogenetic Significance</t>
  </si>
  <si>
    <t xml:space="preserve">Phylogenetic significance: What is the taxon’s Evolutionary Distinctiveness (ED) score, as generated by the ZSL EDGE programme?   </t>
  </si>
  <si>
    <t xml:space="preserve">ED score &gt;100 </t>
  </si>
  <si>
    <t>ED score 51 - 100</t>
  </si>
  <si>
    <t>Score 7</t>
  </si>
  <si>
    <t>ED score 21 - 50</t>
  </si>
  <si>
    <t>Score 3</t>
  </si>
  <si>
    <t>ED score &lt;20</t>
  </si>
  <si>
    <t xml:space="preserve">Biological distinctiveness </t>
  </si>
  <si>
    <t>Does the taxon exhibit, for example, a distinctive reproductive mode, behaviour, aspect of morphology or physiology, among the Class Amphibia?</t>
  </si>
  <si>
    <t>Aspect of biology unique to species</t>
  </si>
  <si>
    <t>Cultural/socio-economic importance</t>
  </si>
  <si>
    <t xml:space="preserve">Does the taxon have a special human cultural value (e.g. as a national or regional symbol, in a historic context, featuring in traditional stories) or economic value (e.g. food, traditional medicine, tourism) within its natural range or in a wider global context? </t>
  </si>
  <si>
    <t xml:space="preserve">Research dependent upon species </t>
  </si>
  <si>
    <t xml:space="preserve">Research not dependant upon species </t>
  </si>
  <si>
    <t>Mandate</t>
  </si>
  <si>
    <t xml:space="preserve">Yes:  </t>
  </si>
  <si>
    <t>Go to question 11.</t>
  </si>
  <si>
    <t xml:space="preserve">No:  </t>
  </si>
  <si>
    <r>
      <t xml:space="preserve">Insufficient authorisation for an </t>
    </r>
    <r>
      <rPr>
        <i/>
        <sz val="12"/>
        <rFont val="Arial"/>
        <family val="2"/>
      </rPr>
      <t>ex situ</t>
    </r>
    <r>
      <rPr>
        <sz val="12"/>
        <rFont val="Arial"/>
        <family val="2"/>
      </rPr>
      <t xml:space="preserve"> initiative at this time. SEEK MANDATE FROM ASG/AARK OR OTHER AUTHORITY</t>
    </r>
  </si>
  <si>
    <t>Range State Approval</t>
  </si>
  <si>
    <r>
      <t xml:space="preserve">Range State approval: Is the proposed </t>
    </r>
    <r>
      <rPr>
        <i/>
        <sz val="12"/>
        <rFont val="Arial"/>
        <family val="2"/>
      </rPr>
      <t xml:space="preserve">ex situ </t>
    </r>
    <r>
      <rPr>
        <sz val="12"/>
        <rFont val="Arial"/>
        <family val="2"/>
      </rPr>
      <t xml:space="preserve">initiative supported by the range State (either within the range State or out-of-country </t>
    </r>
    <r>
      <rPr>
        <i/>
        <sz val="12"/>
        <rFont val="Arial"/>
        <family val="2"/>
      </rPr>
      <t>ex situ</t>
    </r>
    <r>
      <rPr>
        <sz val="12"/>
        <rFont val="Arial"/>
        <family val="2"/>
      </rPr>
      <t>)?</t>
    </r>
  </si>
  <si>
    <t xml:space="preserve">Yes: </t>
  </si>
  <si>
    <t xml:space="preserve">Go to Section 3, question 12. </t>
  </si>
  <si>
    <r>
      <t xml:space="preserve">Insufficient authorisation for an </t>
    </r>
    <r>
      <rPr>
        <i/>
        <sz val="12"/>
        <rFont val="Arial"/>
        <family val="2"/>
      </rPr>
      <t>ex situ</t>
    </r>
    <r>
      <rPr>
        <sz val="12"/>
        <rFont val="Arial"/>
        <family val="2"/>
      </rPr>
      <t xml:space="preserve"> initiative at this time. SEEK APPROVAL FROM RANGE COUNTRY (WITH HELP FROM AARK/ASG AS REQUIRED) BEFORE PROCEEDING</t>
    </r>
  </si>
  <si>
    <t>Population Establishment</t>
  </si>
  <si>
    <r>
      <t xml:space="preserve">Founder specimens: Are sufficient animals of the taxon available or potentially available (from wild or captive sources) to initiate the specified </t>
    </r>
    <r>
      <rPr>
        <i/>
        <sz val="12"/>
        <rFont val="Arial"/>
        <family val="2"/>
      </rPr>
      <t xml:space="preserve">ex situ </t>
    </r>
    <r>
      <rPr>
        <sz val="12"/>
        <rFont val="Arial"/>
        <family val="2"/>
      </rPr>
      <t>program?</t>
    </r>
  </si>
  <si>
    <t xml:space="preserve">Go to question 13 </t>
  </si>
  <si>
    <t xml:space="preserve">No: </t>
  </si>
  <si>
    <t>Insufficient potential founder specimens to initiate the ex situ program. EVALUATE OPTIONS FOR ALTERNATIVE CONSERVATION STRATEGY INCLUDING GAMETE CRYOPRESERVATION</t>
  </si>
  <si>
    <t>Financial Security</t>
  </si>
  <si>
    <r>
      <t xml:space="preserve">Financial security: Is there sufficient financial support for the anticipated life of the </t>
    </r>
    <r>
      <rPr>
        <i/>
        <sz val="12"/>
        <rFont val="Arial"/>
        <family val="2"/>
      </rPr>
      <t xml:space="preserve">ex situ </t>
    </r>
    <r>
      <rPr>
        <sz val="12"/>
        <rFont val="Arial"/>
        <family val="2"/>
      </rPr>
      <t>initiative? Or is there good reason to believe that further financial support is realistically achievable?</t>
    </r>
  </si>
  <si>
    <t>Go to question 14</t>
  </si>
  <si>
    <t>Inadequate resources. EXPLORE POSSIBILITIES FOR FINANCIAL SUPPORT BEFORE INITIATING PROGRAMME (WITH HELP FROM AARK AS APPROPRIATE)</t>
  </si>
  <si>
    <t>Organisational and political security</t>
  </si>
  <si>
    <r>
      <t xml:space="preserve">Organisational and political security: Is the stability of the institution/region/State etc. sufficient to ensure a continued commitment to the </t>
    </r>
    <r>
      <rPr>
        <i/>
        <sz val="12"/>
        <rFont val="Arial"/>
        <family val="2"/>
      </rPr>
      <t xml:space="preserve">ex situ </t>
    </r>
    <r>
      <rPr>
        <sz val="12"/>
        <rFont val="Arial"/>
        <family val="2"/>
      </rPr>
      <t xml:space="preserve">program over its anticipated lifespan? </t>
    </r>
  </si>
  <si>
    <t>Go to question 15</t>
  </si>
  <si>
    <t>Insufficient stability.  CONSIDER ALTERNATIVE LOCATION/INSTITUTIONS AND PARTNERSHIPS</t>
  </si>
  <si>
    <t>Taxon Knowledge</t>
  </si>
  <si>
    <r>
      <t xml:space="preserve">Background </t>
    </r>
    <r>
      <rPr>
        <i/>
        <sz val="12"/>
        <rFont val="Arial"/>
        <family val="2"/>
      </rPr>
      <t>ex situ</t>
    </r>
    <r>
      <rPr>
        <sz val="12"/>
        <rFont val="Arial"/>
        <family val="2"/>
      </rPr>
      <t xml:space="preserve"> species knowledge: Is there a history of keeping and breeding this taxon successfully in captivity?</t>
    </r>
  </si>
  <si>
    <t>Go to question 18</t>
  </si>
  <si>
    <t>Go to question 16</t>
  </si>
  <si>
    <t>Taxon knowledge</t>
  </si>
  <si>
    <r>
      <t xml:space="preserve">Background </t>
    </r>
    <r>
      <rPr>
        <i/>
        <sz val="12"/>
        <rFont val="Arial"/>
        <family val="2"/>
      </rPr>
      <t xml:space="preserve">in situ </t>
    </r>
    <r>
      <rPr>
        <sz val="12"/>
        <rFont val="Arial"/>
        <family val="2"/>
      </rPr>
      <t xml:space="preserve">species knowledge: Is there sufficient understanding of the ecology, behaviour and reproductive mode of the taxon to infer the likely </t>
    </r>
    <r>
      <rPr>
        <i/>
        <sz val="12"/>
        <rFont val="Arial"/>
        <family val="2"/>
      </rPr>
      <t xml:space="preserve">ex situ </t>
    </r>
    <r>
      <rPr>
        <sz val="12"/>
        <rFont val="Arial"/>
        <family val="2"/>
      </rPr>
      <t xml:space="preserve">requirements? </t>
    </r>
  </si>
  <si>
    <t>Go to question 17</t>
  </si>
  <si>
    <r>
      <t xml:space="preserve">Analogous species: Despite a lack of direct knowledge of the </t>
    </r>
    <r>
      <rPr>
        <i/>
        <sz val="12"/>
        <rFont val="Arial"/>
        <family val="2"/>
      </rPr>
      <t xml:space="preserve">ex situ </t>
    </r>
    <r>
      <rPr>
        <sz val="12"/>
        <rFont val="Arial"/>
        <family val="2"/>
      </rPr>
      <t>requirements of the target taxon, can they be inferred with a reasonable degree of confidence from similar/related taxa?</t>
    </r>
  </si>
  <si>
    <r>
      <t xml:space="preserve">Insufficient knowledge of the taxon and its requirements at this time. </t>
    </r>
    <r>
      <rPr>
        <i/>
        <sz val="12"/>
        <rFont val="Arial"/>
        <family val="2"/>
      </rPr>
      <t xml:space="preserve">EX SITU </t>
    </r>
    <r>
      <rPr>
        <sz val="12"/>
        <rFont val="Arial"/>
        <family val="2"/>
      </rPr>
      <t>PROGRAMME SHOULD BE DELAYED, WHERE POSSIBLE, WHILE RELEVANT EXPERIENCE/INFORMATION IS GATHERED – E.G. BY WORKING WITH ANALOGUE SPECIES</t>
    </r>
  </si>
  <si>
    <t>Accommodation</t>
  </si>
  <si>
    <t>Current facilities: Is the appropriate quality and quantity of facilities (in country or out of country) currently available? Not just for founder animals, but also for captive bred offspring of all life-stages/sizes (consider space; heating &amp; cooling; water supply, quality, treatment &amp; disposal; lighting; ventilation etc).</t>
  </si>
  <si>
    <t>Go to question 20</t>
  </si>
  <si>
    <t>Go to question 19</t>
  </si>
  <si>
    <r>
      <t xml:space="preserve">Planned facilities: Are there confirmed plans – within a specified timeframe - to develop the appropriate quality and quantity of facilities to permit the full development of the planned </t>
    </r>
    <r>
      <rPr>
        <i/>
        <sz val="12"/>
        <rFont val="Arial"/>
        <family val="2"/>
      </rPr>
      <t xml:space="preserve">ex situ </t>
    </r>
    <r>
      <rPr>
        <sz val="12"/>
        <rFont val="Arial"/>
        <family val="2"/>
      </rPr>
      <t>program (in country or out of country)?</t>
    </r>
  </si>
  <si>
    <r>
      <t xml:space="preserve">Insufficient infrastructure available or planned to permit the likely successful development of the </t>
    </r>
    <r>
      <rPr>
        <i/>
        <sz val="12"/>
        <rFont val="Arial"/>
        <family val="2"/>
      </rPr>
      <t xml:space="preserve">ex situ </t>
    </r>
    <r>
      <rPr>
        <sz val="12"/>
        <rFont val="Arial"/>
        <family val="2"/>
      </rPr>
      <t>program for this taxon. CONTACT AARK WITH RESPECT TO POSSIBLE IMPLEMENTATION OF RAPID RESPONSE WHERE URGENT ACTION IS NECESSARY AND/OR WITH RESPECT TO IDENTIFYING SUITABLE PARTNERS/SUPPORTERS</t>
    </r>
  </si>
  <si>
    <t>Husbandry and Management</t>
  </si>
  <si>
    <r>
      <t xml:space="preserve">Personnel: Are adequate numbers of skilled staff available with the appropriate </t>
    </r>
    <r>
      <rPr>
        <i/>
        <sz val="12"/>
        <rFont val="Arial"/>
        <family val="2"/>
      </rPr>
      <t>ex situ</t>
    </r>
    <r>
      <rPr>
        <sz val="12"/>
        <rFont val="Arial"/>
        <family val="2"/>
      </rPr>
      <t xml:space="preserve"> amphibian experience? </t>
    </r>
  </si>
  <si>
    <t>Go to question 22</t>
  </si>
  <si>
    <t>Go to question 21</t>
  </si>
  <si>
    <t>Husbandry and management</t>
  </si>
  <si>
    <r>
      <t xml:space="preserve">Training: Can adequate numbers of skilled staff be made available for training in the appropriate </t>
    </r>
    <r>
      <rPr>
        <i/>
        <sz val="12"/>
        <rFont val="Arial"/>
        <family val="2"/>
      </rPr>
      <t>ex situ</t>
    </r>
    <r>
      <rPr>
        <sz val="12"/>
        <rFont val="Arial"/>
        <family val="2"/>
      </rPr>
      <t xml:space="preserve"> amphibian skills?</t>
    </r>
  </si>
  <si>
    <t xml:space="preserve">Go to Question 22 CONTACT AARK TRAINING OR PROGRAMME OFFICER FOR HELP </t>
  </si>
  <si>
    <t>Suitable personnel not available. CONTACT AARK WITH RESPECT TO POSSIBLE IMPLEMENTATION OF RAPID RESPONSE  WHERE URGENT ACTION IS NECESSARY AND/OR WITH RESPECT TO IDENTIFYING SUITABLE PARTNERS/SUPPORTERS</t>
  </si>
  <si>
    <t>Food supply: Is there a reliable food supply – in both quality and quantity – for adult, immature and larval stages of the taxon?</t>
  </si>
  <si>
    <t>Go to question 23</t>
  </si>
  <si>
    <t>Inadequate resources. EXPLORE FOOD SUPPLY OPPORTUNITIES BEFORE PROCEEDING</t>
  </si>
  <si>
    <t>Husbandry and managament</t>
  </si>
  <si>
    <t>Management: Is the appropriate standard of record-keeping and knowledge of small population management available to help minimise the risk of potential deleterious effects such as loss of genetic diversity, artificial selection, pathogen transfer, hybridisation etc. (This expertise does not necessarily have to be held at the facility itself, but access to these skills is essential).</t>
  </si>
  <si>
    <t xml:space="preserve">Go to question 24 </t>
  </si>
  <si>
    <r>
      <t xml:space="preserve">Shortage of skills to support the </t>
    </r>
    <r>
      <rPr>
        <i/>
        <sz val="12"/>
        <rFont val="Arial"/>
        <family val="2"/>
      </rPr>
      <t>ex situ p</t>
    </r>
    <r>
      <rPr>
        <sz val="12"/>
        <rFont val="Arial"/>
        <family val="2"/>
      </rPr>
      <t>rogramme. SEEK SUPPORT FROM AARK AND/OR REGIONAL ZOO &amp; AQUARIUM ASSOCIATIONS BEFORE, OR SOON AFTER, PROCEEDING</t>
    </r>
  </si>
  <si>
    <t>Veterinary care and health screening: Has provision been made for the routine health monitoring of the population and is the appropriate level of veterinary care available?</t>
  </si>
  <si>
    <t>Go to question 25</t>
  </si>
  <si>
    <t>Inadequate resources. SEEK VETERINARY SUPPORT THROUGH UNIVERSITIES, ZOOS &amp; AQUARIUMS OR OTHERS BEFORE PROCEEDING</t>
  </si>
  <si>
    <t>Quarantine and biosecurity</t>
  </si>
  <si>
    <t>Escapes: Are measures in place to minimise the risk of animal escapes and introduction of an invasive species?</t>
  </si>
  <si>
    <t>Go to question 26</t>
  </si>
  <si>
    <t>Animal security measures not sufficient. REVIEW AND IMPROVE BIOSECURITY – REFER TO AARK GUIDELINES – BEFORE PROCEEDING</t>
  </si>
  <si>
    <r>
      <t xml:space="preserve">Species isolation: Are appropriate measures in place at the proposed </t>
    </r>
    <r>
      <rPr>
        <i/>
        <sz val="12"/>
        <rFont val="Arial"/>
        <family val="2"/>
      </rPr>
      <t xml:space="preserve">ex situ </t>
    </r>
    <r>
      <rPr>
        <sz val="12"/>
        <rFont val="Arial"/>
        <family val="2"/>
      </rPr>
      <t xml:space="preserve">facility to minimise the risk of possible disease transfer to or from other </t>
    </r>
    <r>
      <rPr>
        <i/>
        <sz val="12"/>
        <rFont val="Arial"/>
        <family val="2"/>
      </rPr>
      <t xml:space="preserve">ex situ </t>
    </r>
    <r>
      <rPr>
        <sz val="12"/>
        <rFont val="Arial"/>
        <family val="2"/>
      </rPr>
      <t>or wild amphibian populations?</t>
    </r>
  </si>
  <si>
    <t>Go to question 27</t>
  </si>
  <si>
    <t>Insufficient measures currently in place to prevent disease transfer. REVIEW AND IMPROVE BIOSECURITY – REFER TO AARK GUIDELINES – BEFORE PROCEEDING</t>
  </si>
  <si>
    <r>
      <t xml:space="preserve">Water treatment: Are the appropriate waste water treatment regimes in place to eliminate the possibility of disease transfer from the </t>
    </r>
    <r>
      <rPr>
        <i/>
        <sz val="12"/>
        <rFont val="Arial"/>
        <family val="2"/>
      </rPr>
      <t xml:space="preserve">ex situ </t>
    </r>
    <r>
      <rPr>
        <sz val="12"/>
        <rFont val="Arial"/>
        <family val="2"/>
      </rPr>
      <t>population to the external environment?</t>
    </r>
  </si>
  <si>
    <r>
      <rPr>
        <i/>
        <sz val="12"/>
        <rFont val="Arial"/>
        <family val="2"/>
      </rPr>
      <t>Ex situ</t>
    </r>
    <r>
      <rPr>
        <sz val="12"/>
        <rFont val="Arial"/>
        <family val="2"/>
      </rPr>
      <t xml:space="preserve"> conservation programme currently feasible and ready for implementation</t>
    </r>
  </si>
  <si>
    <t xml:space="preserve">Bio-security measures inadequate. REVIEW AND IMPROVE BIOSECURITY – REFER TO  AARK GUIDELINES – BEFORE PROCEEDING </t>
  </si>
  <si>
    <t>Extinction Risk</t>
  </si>
  <si>
    <t>Extinction risk:</t>
  </si>
  <si>
    <t>Extinction risk: What is the current IUCN Red List category for the taxon? (modified accordingly if new/additional information is available)</t>
  </si>
  <si>
    <t>Extinct in the Wild</t>
  </si>
  <si>
    <t>Exitnction Risk</t>
  </si>
  <si>
    <t>Emerging Threats</t>
  </si>
  <si>
    <t>a &amp; b</t>
  </si>
  <si>
    <t>two or more of a, c, d and e</t>
  </si>
  <si>
    <t>a, c, d or e only</t>
  </si>
  <si>
    <t>Appendix One – Conservation Role</t>
  </si>
  <si>
    <t xml:space="preserve">Defined Conservation Role </t>
  </si>
  <si>
    <r>
      <t xml:space="preserve">Simply keeping and breeding threatened amphibian species in captivity does not in itself equate to </t>
    </r>
    <r>
      <rPr>
        <i/>
        <sz val="11"/>
        <rFont val="Arial"/>
        <family val="2"/>
      </rPr>
      <t>conservation</t>
    </r>
    <r>
      <rPr>
        <sz val="11"/>
        <rFont val="Arial"/>
        <family val="2"/>
      </rPr>
      <t xml:space="preserve">. As part of a genuine amphibian conservation initiative, the </t>
    </r>
    <r>
      <rPr>
        <i/>
        <sz val="11"/>
        <rFont val="Arial"/>
        <family val="2"/>
      </rPr>
      <t>ex situ</t>
    </r>
    <r>
      <rPr>
        <sz val="11"/>
        <rFont val="Arial"/>
        <family val="2"/>
      </rPr>
      <t xml:space="preserve"> captive management should not only form part of the recommended</t>
    </r>
    <r>
      <rPr>
        <i/>
        <sz val="11"/>
        <rFont val="Arial"/>
        <family val="2"/>
      </rPr>
      <t xml:space="preserve"> </t>
    </r>
    <r>
      <rPr>
        <sz val="11"/>
        <rFont val="Arial"/>
        <family val="2"/>
      </rPr>
      <t>conservation action for the species but must also have a clearly defined role in the conservation of the species or its habitat:</t>
    </r>
  </si>
  <si>
    <r>
      <t>a)</t>
    </r>
    <r>
      <rPr>
        <sz val="7"/>
        <rFont val="Times New Roman"/>
        <family val="1"/>
      </rPr>
      <t xml:space="preserve">      </t>
    </r>
  </si>
  <si>
    <t>Ark – An amphibian species that is extinct in the wild (locally or globally) and which would become completely extinct without ex situ management.</t>
  </si>
  <si>
    <r>
      <t>b)</t>
    </r>
    <r>
      <rPr>
        <sz val="7"/>
        <rFont val="Times New Roman"/>
        <family val="1"/>
      </rPr>
      <t xml:space="preserve">      </t>
    </r>
  </si>
  <si>
    <t>Rescue – An amphibian species that is in imminent danger of extinction (locally or globally) and requires ex situ management as part of the recommended conservation action.</t>
  </si>
  <si>
    <r>
      <t>c)</t>
    </r>
    <r>
      <rPr>
        <sz val="7"/>
        <rFont val="Times New Roman"/>
        <family val="1"/>
      </rPr>
      <t xml:space="preserve">      </t>
    </r>
  </si>
  <si>
    <t xml:space="preserve">Supplementation – An amphibian species for which ex situ management benefits the wild population through breeding for release as part of the recommended conservation action. </t>
  </si>
  <si>
    <r>
      <t>d)</t>
    </r>
    <r>
      <rPr>
        <i/>
        <sz val="7"/>
        <rFont val="Times New Roman"/>
        <family val="1"/>
      </rPr>
      <t xml:space="preserve">      </t>
    </r>
  </si>
  <si>
    <t xml:space="preserve">Farming – An amphibian species threatened through wild collection (e.g. as a food resource), which is being bred in captivity – normally in-country, ex situ - to replace a demand for wild harvested specimens. This category generally excludes the captive-breeding of pet and hobbyist species, except in exceptional circumstances where coordinated, managed breeding programs can demonstrably reduce wild collection of a threatened species.  </t>
  </si>
  <si>
    <r>
      <t>e)</t>
    </r>
    <r>
      <rPr>
        <sz val="7"/>
        <rFont val="Times New Roman"/>
        <family val="1"/>
      </rPr>
      <t xml:space="preserve">      </t>
    </r>
  </si>
  <si>
    <t>Conservation Research – An amphibian species undergoing specific applied research that directly contributes to the conservation of that species, or a related species, in the wild (this would include clearly defined ‘model’ or ‘surrogate’ species).</t>
  </si>
  <si>
    <r>
      <t>f)</t>
    </r>
    <r>
      <rPr>
        <sz val="7"/>
        <rFont val="Times New Roman"/>
        <family val="1"/>
      </rPr>
      <t>       </t>
    </r>
  </si>
  <si>
    <t xml:space="preserve"> Conservation Education – An amphibian species that is specifically selected for management – primarily in zoos and aquariums - to inspire and increase knowledge in visitors, in order to promote positive behavioural change. For example, when a species is used to raise financial or other support for field conservation projects (this would include clearly defined ‘flagship’ or ‘ambassador’ species). </t>
  </si>
  <si>
    <t>Comments</t>
  </si>
  <si>
    <t>None</t>
  </si>
  <si>
    <t>a &amp; b and any one or more of c, d, and e</t>
  </si>
  <si>
    <t>Total</t>
  </si>
  <si>
    <t>Biological Distinctiveness</t>
  </si>
  <si>
    <t>Scientific Importance</t>
  </si>
  <si>
    <t>Cultural/socio-economic Importance</t>
  </si>
  <si>
    <t>Are the threats facing the taxon, including any new and emerging threats not considered in the GAA, potentially reversible?</t>
  </si>
  <si>
    <t xml:space="preserve">What is the primary intended conservation role
of the target taxon? 
NB – taxon may have other secondary roles which should not be scored </t>
  </si>
  <si>
    <t>(see Appendix 1)</t>
  </si>
  <si>
    <r>
      <t xml:space="preserve">Appendix Two - </t>
    </r>
    <r>
      <rPr>
        <b/>
        <i/>
        <u val="single"/>
        <sz val="14"/>
        <rFont val="Arial"/>
        <family val="2"/>
      </rPr>
      <t xml:space="preserve">Ex situ  </t>
    </r>
    <r>
      <rPr>
        <b/>
        <u val="single"/>
        <sz val="14"/>
        <rFont val="Arial"/>
        <family val="2"/>
      </rPr>
      <t>Mandate</t>
    </r>
  </si>
  <si>
    <r>
      <t xml:space="preserve">Mandate for </t>
    </r>
    <r>
      <rPr>
        <b/>
        <sz val="11"/>
        <rFont val="Arial"/>
        <family val="2"/>
      </rPr>
      <t xml:space="preserve">Ex situ </t>
    </r>
    <r>
      <rPr>
        <b/>
        <i/>
        <sz val="11"/>
        <rFont val="Arial"/>
        <family val="2"/>
      </rPr>
      <t>Conservation</t>
    </r>
  </si>
  <si>
    <r>
      <t xml:space="preserve">The decision about which species should be protected in </t>
    </r>
    <r>
      <rPr>
        <i/>
        <sz val="11"/>
        <rFont val="Arial"/>
        <family val="2"/>
      </rPr>
      <t>ex situ</t>
    </r>
    <r>
      <rPr>
        <sz val="11"/>
        <rFont val="Arial"/>
        <family val="2"/>
      </rPr>
      <t xml:space="preserve"> conservation programmes should not be made by the AARK community alone because such programmes must be part of broader plans for species conservation. The AARK community needs to respond to needs identified by appropriate conservation authorities, especially since the decision to safeguard species in </t>
    </r>
    <r>
      <rPr>
        <i/>
        <sz val="11"/>
        <rFont val="Arial"/>
        <family val="2"/>
      </rPr>
      <t>ex situ</t>
    </r>
    <r>
      <rPr>
        <sz val="11"/>
        <rFont val="Arial"/>
        <family val="2"/>
      </rPr>
      <t xml:space="preserve"> programmes needs to follow from a careful assessment of which species cannot currently be assured of adequate protection </t>
    </r>
    <r>
      <rPr>
        <i/>
        <sz val="11"/>
        <rFont val="Arial"/>
        <family val="2"/>
      </rPr>
      <t>in situ</t>
    </r>
    <r>
      <rPr>
        <sz val="11"/>
        <rFont val="Arial"/>
        <family val="2"/>
      </rPr>
      <t xml:space="preserve">. A recommendation for an </t>
    </r>
    <r>
      <rPr>
        <i/>
        <sz val="11"/>
        <rFont val="Arial"/>
        <family val="2"/>
      </rPr>
      <t>ex situ</t>
    </r>
    <r>
      <rPr>
        <sz val="11"/>
        <rFont val="Arial"/>
        <family val="2"/>
      </rPr>
      <t xml:space="preserve"> population of a threatened amphibian species can come from a number of recognised sources, such as:</t>
    </r>
  </si>
  <si>
    <t>The IUCN/SSC Amphibian Specialist Group (ASG).</t>
  </si>
  <si>
    <r>
      <t xml:space="preserve">The Global Amphibian Assessment (www.globalamphibians.org) - the authority on IUCN Red List status for all amphibian species and which recommends </t>
    </r>
    <r>
      <rPr>
        <i/>
        <sz val="10"/>
        <rFont val="Arial"/>
        <family val="2"/>
      </rPr>
      <t>ex situ</t>
    </r>
    <r>
      <rPr>
        <sz val="10"/>
        <rFont val="Arial"/>
        <family val="0"/>
      </rPr>
      <t xml:space="preserve"> conservation action for at least 240 species.</t>
    </r>
  </si>
  <si>
    <r>
      <t xml:space="preserve">The IUCN - the IUCN Technical Guidelines for the Management of </t>
    </r>
    <r>
      <rPr>
        <i/>
        <sz val="10"/>
        <rFont val="Arial"/>
        <family val="2"/>
      </rPr>
      <t xml:space="preserve">Ex situ </t>
    </r>
    <r>
      <rPr>
        <sz val="10"/>
        <rFont val="Arial"/>
        <family val="0"/>
      </rPr>
      <t>Populations recommends ex situ populations for all Critically Endangered species.</t>
    </r>
  </si>
  <si>
    <t>An IUCN/SSC Conservation Breeding Specialist Group (CBSG) Population and Habitat Viability Assessment (PHVA) workshop process. (www.cbsg.org/toolkit/phvas.scd)</t>
  </si>
  <si>
    <t xml:space="preserve">An IUCN/SSC Conservation Breeding Specialist Group (CBSG) Conservation Assessment and Management Plan (CAMP) process. (http://www.cbsg.org/toolkit/camps.scd) </t>
  </si>
  <si>
    <t>g)</t>
  </si>
  <si>
    <r>
      <t>d)</t>
    </r>
    <r>
      <rPr>
        <sz val="7"/>
        <rFont val="Times New Roman"/>
        <family val="1"/>
      </rPr>
      <t xml:space="preserve">      </t>
    </r>
  </si>
  <si>
    <t>An IUCN/SSC regional amphibian (and reptile) specialist group recommendation (Madagascar &amp; Mascarene, Europe or China).</t>
  </si>
  <si>
    <t>A published Species Action Plan.</t>
  </si>
  <si>
    <t>h)</t>
  </si>
  <si>
    <t>(see Appendix 2)</t>
  </si>
  <si>
    <t>Mandate: Is there an existing conservation mandate 
recommending the ex situ conservation of this taxon?</t>
  </si>
  <si>
    <t>A local, regional or national government request.</t>
  </si>
  <si>
    <t>Extinct (EX)</t>
  </si>
  <si>
    <t>Extinct</t>
  </si>
  <si>
    <t>1. Extinction Risk</t>
  </si>
  <si>
    <t>5. Biological distinctiveness</t>
  </si>
  <si>
    <t>6. Cultural/socio-
economic importance</t>
  </si>
  <si>
    <t>7. Scientific importance</t>
  </si>
  <si>
    <t>If you change the value of the imported data, please add a note in the Comments column giving your reasons for the change.</t>
  </si>
  <si>
    <t>Species is effectively protected</t>
  </si>
  <si>
    <t>Species does not require conservation action</t>
  </si>
  <si>
    <t>Score 2</t>
  </si>
  <si>
    <t>Species does not require conservation action at this time</t>
  </si>
  <si>
    <t>Scientific importance: Is current or planned research, other than species-specific ecology/biology/conservation? (e.g. human medicine, climate change, environmental pollutants and conservation-science)</t>
  </si>
  <si>
    <t>2. Phylogenetic
Significance</t>
  </si>
  <si>
    <t>4. Conservation Role</t>
  </si>
  <si>
    <t>Mass production in captivity</t>
  </si>
  <si>
    <t>Ansonia</t>
  </si>
  <si>
    <t>albomaculata</t>
  </si>
  <si>
    <t/>
  </si>
  <si>
    <t xml:space="preserve">Brunei Darussalam, Indonesia, Malaysia </t>
  </si>
  <si>
    <t>anotis</t>
  </si>
  <si>
    <t xml:space="preserve">Malaysia </t>
  </si>
  <si>
    <t>fuliginea</t>
  </si>
  <si>
    <t>glandulosa</t>
  </si>
  <si>
    <t>guibei</t>
  </si>
  <si>
    <t>hanitschi</t>
  </si>
  <si>
    <t xml:space="preserve">Indonesia, Malaysia </t>
  </si>
  <si>
    <t>latidisca</t>
  </si>
  <si>
    <t>leptopus</t>
  </si>
  <si>
    <t>longidigita</t>
  </si>
  <si>
    <t>malayana</t>
  </si>
  <si>
    <t xml:space="preserve">Malaysia, Thailand </t>
  </si>
  <si>
    <t>minuta</t>
  </si>
  <si>
    <t>penangensis</t>
  </si>
  <si>
    <t>platysoma</t>
  </si>
  <si>
    <t>spinulifer</t>
  </si>
  <si>
    <t>tiomanica</t>
  </si>
  <si>
    <t>torrentis</t>
  </si>
  <si>
    <t>Bufo</t>
  </si>
  <si>
    <t>asper</t>
  </si>
  <si>
    <t>Brunei Darussalam, Indonesia (Native and Introduced), Malaysia, Myanmar, Thailand</t>
  </si>
  <si>
    <t>divergens</t>
  </si>
  <si>
    <t>juxtasper</t>
  </si>
  <si>
    <t>kumquat</t>
  </si>
  <si>
    <t>macrotis</t>
  </si>
  <si>
    <t>Cambodia, India, Lao P.D.R., Malaysia, Myanmar, Thailand, Viet Nam</t>
  </si>
  <si>
    <t>melanostictus</t>
  </si>
  <si>
    <t>Bangladesh, Cambodia, China, India, Indonesia (Native and Introduced), Lao P.D.R., Malaysia, Myanmar, Nepal, Pakistan, Singapore, Sri Lanka, Taiwan, Province of China, Thailand, Viet Nam, Papua New Guinea (Introduced)</t>
  </si>
  <si>
    <t>parvus</t>
  </si>
  <si>
    <t xml:space="preserve">Cambodia, Indonesia, Malaysia, Myanmar, Thailand </t>
  </si>
  <si>
    <t>quadriporcatus</t>
  </si>
  <si>
    <t xml:space="preserve">Indonesia, Malaysia, Singapore </t>
  </si>
  <si>
    <t>Leptophryne</t>
  </si>
  <si>
    <t>borbonica</t>
  </si>
  <si>
    <t xml:space="preserve">Indonesia, Malaysia, Thailand </t>
  </si>
  <si>
    <t>Pedostibes</t>
  </si>
  <si>
    <t>everetti</t>
  </si>
  <si>
    <t>hosii</t>
  </si>
  <si>
    <t xml:space="preserve">Brunei Darussalam, Indonesia, Malaysia, Thailand </t>
  </si>
  <si>
    <t>maculatus</t>
  </si>
  <si>
    <t>rugosus</t>
  </si>
  <si>
    <t>Pelophryne</t>
  </si>
  <si>
    <t>api</t>
  </si>
  <si>
    <t>brevipes</t>
  </si>
  <si>
    <t xml:space="preserve">Indonesia, Malaysia, Philippines, Singapore </t>
  </si>
  <si>
    <t>guentheri</t>
  </si>
  <si>
    <t>misera</t>
  </si>
  <si>
    <t>rhopophilius</t>
  </si>
  <si>
    <t>signata</t>
  </si>
  <si>
    <t xml:space="preserve">Brunei Darussalam, Malaysia </t>
  </si>
  <si>
    <t>Pseudobufo</t>
  </si>
  <si>
    <t>subasper</t>
  </si>
  <si>
    <t>longicrus</t>
  </si>
  <si>
    <t>nasuta</t>
  </si>
  <si>
    <t>Leptobrachella</t>
  </si>
  <si>
    <t>baluensis</t>
  </si>
  <si>
    <t>brevicrus</t>
  </si>
  <si>
    <t>mjobergi</t>
  </si>
  <si>
    <t>palmata</t>
  </si>
  <si>
    <t>parva</t>
  </si>
  <si>
    <t>serasanae</t>
  </si>
  <si>
    <t>Leptobrachium</t>
  </si>
  <si>
    <t>abbotti</t>
  </si>
  <si>
    <t>gunungense</t>
  </si>
  <si>
    <t>hendricksoni</t>
  </si>
  <si>
    <t>montanum</t>
  </si>
  <si>
    <t>nigrops</t>
  </si>
  <si>
    <t>smithi</t>
  </si>
  <si>
    <t>Leptolalax</t>
  </si>
  <si>
    <t>arayai</t>
  </si>
  <si>
    <t>dringi</t>
  </si>
  <si>
    <t>gracilis</t>
  </si>
  <si>
    <t>hamidi</t>
  </si>
  <si>
    <t>heteropus</t>
  </si>
  <si>
    <t>kajangensis</t>
  </si>
  <si>
    <t>maurus</t>
  </si>
  <si>
    <t>pelodytoides</t>
  </si>
  <si>
    <t>China, Lao P.D.R., Malaysia, Myanmar, Thailand, Viet Nam</t>
  </si>
  <si>
    <t>pictus</t>
  </si>
  <si>
    <t>Megophrys</t>
  </si>
  <si>
    <t>edwardinae</t>
  </si>
  <si>
    <t>Rough Horned Frog</t>
  </si>
  <si>
    <t>kobayashii</t>
  </si>
  <si>
    <t xml:space="preserve">Brunei Darussalam, Indonesia, Malaysia, Singapore, Thailand </t>
  </si>
  <si>
    <t>Xenophrys</t>
  </si>
  <si>
    <t>aceras</t>
  </si>
  <si>
    <t>Kinabalu Horned Frog</t>
  </si>
  <si>
    <t>longipes</t>
  </si>
  <si>
    <t>Calluella</t>
  </si>
  <si>
    <t>brooksii</t>
  </si>
  <si>
    <t>flava</t>
  </si>
  <si>
    <t>guttulata</t>
  </si>
  <si>
    <t>Lao P.D.R., Malaysia, Myanmar, Thailand, Viet Nam</t>
  </si>
  <si>
    <t>Chaperina</t>
  </si>
  <si>
    <t>fusca</t>
  </si>
  <si>
    <t xml:space="preserve">Indonesia, Malaysia, Philippines, Thailand </t>
  </si>
  <si>
    <t>Gastrophrynoides</t>
  </si>
  <si>
    <t>borneensis</t>
  </si>
  <si>
    <t>Kalophrynus</t>
  </si>
  <si>
    <t>eok</t>
  </si>
  <si>
    <t>heterochirus</t>
  </si>
  <si>
    <t>intermedius</t>
  </si>
  <si>
    <t>nubicola</t>
  </si>
  <si>
    <t>palmatissimus</t>
  </si>
  <si>
    <t>pleurostigma</t>
  </si>
  <si>
    <t xml:space="preserve">Brunei Darussalam, Indonesia, Malaysia, Philippines, Singapore, Thailand </t>
  </si>
  <si>
    <t>punctatus</t>
  </si>
  <si>
    <t>Indonesia, Malaysia</t>
  </si>
  <si>
    <t>robinsoni</t>
  </si>
  <si>
    <t>subterrestris</t>
  </si>
  <si>
    <t>Kaloula</t>
  </si>
  <si>
    <t>baleata</t>
  </si>
  <si>
    <t>India, Indonesia, Malaysia, Philippines, Thailand, Timor-Leste</t>
  </si>
  <si>
    <t>pulchra</t>
  </si>
  <si>
    <t>Bangladesh, Cambodia, China, India, Indonesia, Lao P.D.R., Malaysia, Myanmar, Singapore, Thailand, Viet Nam, Taiwan, Province of China (Introduced)</t>
  </si>
  <si>
    <t>Metaphrynella</t>
  </si>
  <si>
    <t>pollicaris</t>
  </si>
  <si>
    <t>sundana</t>
  </si>
  <si>
    <t>Microhyla</t>
  </si>
  <si>
    <t>annectens</t>
  </si>
  <si>
    <t>Larut Hills Rice Frog</t>
  </si>
  <si>
    <t>berdmorei</t>
  </si>
  <si>
    <t>Large Pygmy Frog</t>
  </si>
  <si>
    <t>Bangladesh, Cambodia, China, India, Indonesia, Lao P.D.R., Malaysia, Myanmar, Thailand, Viet Nam</t>
  </si>
  <si>
    <t>butleri</t>
  </si>
  <si>
    <t>Cambodia, China, Lao P.D.R., Malaysia, Myanmar, Singapore, Taiwan, Province of China, Thailand, Viet Nam</t>
  </si>
  <si>
    <t>heymonsi</t>
  </si>
  <si>
    <t>Cambodia, China, India, Indonesia, Lao P.D.R., Malaysia, Myanmar, Singapore, Taiwan, Province of China, Thailand, Viet Nam</t>
  </si>
  <si>
    <t>maculifera</t>
  </si>
  <si>
    <t>ornata</t>
  </si>
  <si>
    <t>Ornamented Pygmy Frog</t>
  </si>
  <si>
    <t>Bangladesh, Bhutan, Cambodia, China, India, Indonesia, Japan, Lao P.D.R., Malaysia, Myanmar, Nepal, Pakistan, Sri Lanka, Taiwan, Province of China, Thailand, Viet Nam</t>
  </si>
  <si>
    <t>palmipes</t>
  </si>
  <si>
    <t>Palmated Chorus Frog</t>
  </si>
  <si>
    <t>perparva</t>
  </si>
  <si>
    <t>petrigena</t>
  </si>
  <si>
    <t xml:space="preserve">Brunei Darussalam, Indonesia, Malaysia, Philippines </t>
  </si>
  <si>
    <t>superciliaris</t>
  </si>
  <si>
    <t>Micryletta</t>
  </si>
  <si>
    <t>inornata</t>
  </si>
  <si>
    <t>Cambodia, China, India, Indonesia, Lao P.D.R., Malaysia, Thailand, Viet Nam</t>
  </si>
  <si>
    <t>Phrynella</t>
  </si>
  <si>
    <t>Amolops</t>
  </si>
  <si>
    <t>larutensis</t>
  </si>
  <si>
    <t>Fejervarya</t>
  </si>
  <si>
    <t>cancrivora</t>
  </si>
  <si>
    <t>Brunei Darussalam, Cambodia, China, India, Indonesia (Native and Introduced), Lao P.D.R., Malaysia, Philippines, Singapore, Thailand, Viet Nam</t>
  </si>
  <si>
    <t>limnocharis</t>
  </si>
  <si>
    <t>Bangladesh, Brunei Darussalam, Cambodia, China, India, Indonesia, Japan (Native and Introduced), Lao P.D.R., Malaysia, Myanmar, Nepal, Pakistan, Philippines, Singapore, Sri Lanka, Taiwan, Province of China, Thailand, Viet Nam</t>
  </si>
  <si>
    <t>nicobariensis</t>
  </si>
  <si>
    <t>Nicobar Frog</t>
  </si>
  <si>
    <t xml:space="preserve">Brunei Darussalam, India, Indonesia, Malaysia, Philippines, Thailand </t>
  </si>
  <si>
    <t>pulla</t>
  </si>
  <si>
    <t>raja</t>
  </si>
  <si>
    <t>Hoplobatrachus</t>
  </si>
  <si>
    <t>rugulosus</t>
  </si>
  <si>
    <t>Cambodia, China, Lao P.D.R., Myanmar, Taiwan, Province of China, Thailand, Viet Nam, Malaysia (Introduced), Philippines (Introduced)</t>
  </si>
  <si>
    <t>Huia</t>
  </si>
  <si>
    <t>cavitympanum</t>
  </si>
  <si>
    <t>Hole-In-The-Head Frog</t>
  </si>
  <si>
    <t>Ingerana</t>
  </si>
  <si>
    <t>tenasserimensis</t>
  </si>
  <si>
    <t xml:space="preserve">Malaysia, Myanmar, Thailand </t>
  </si>
  <si>
    <t>Limnonectes</t>
  </si>
  <si>
    <t>blythii</t>
  </si>
  <si>
    <t>Indonesia, Lao P.D.R., Malaysia, Myanmar, Singapore, Thailand, Viet Nam</t>
  </si>
  <si>
    <t>doriae</t>
  </si>
  <si>
    <t xml:space="preserve">India, Malaysia, Myanmar, Thailand </t>
  </si>
  <si>
    <t>finchi</t>
  </si>
  <si>
    <t>hascheanus</t>
  </si>
  <si>
    <t>Indonesia, Lao P.D.R., Malaysia, Myanmar, Thailand, Viet Nam</t>
  </si>
  <si>
    <t>ibanorum</t>
  </si>
  <si>
    <t>ingeri</t>
  </si>
  <si>
    <t>kenepaiensis</t>
  </si>
  <si>
    <t>kuhlii</t>
  </si>
  <si>
    <t>Brunei Darussalam, China, India, Indonesia, Lao P.D.R., Malaysia, Myanmar, Thailand, Viet Nam</t>
  </si>
  <si>
    <t>laticeps</t>
  </si>
  <si>
    <t xml:space="preserve">Brunei Darussalam, India, Indonesia, Malaysia, Myanmar, Thailand </t>
  </si>
  <si>
    <t>leporinus</t>
  </si>
  <si>
    <t>Giant River Frog</t>
  </si>
  <si>
    <t>macrognathus</t>
  </si>
  <si>
    <t>malesianus</t>
  </si>
  <si>
    <t>Malesian Frog</t>
  </si>
  <si>
    <t xml:space="preserve">Indonesia, Malaysia, Singapore, Thailand </t>
  </si>
  <si>
    <t>nitidus</t>
  </si>
  <si>
    <t>palavanensis</t>
  </si>
  <si>
    <t>paramacrodon</t>
  </si>
  <si>
    <t>plicatellus</t>
  </si>
  <si>
    <t xml:space="preserve">Malaysia, Singapore, Thailand </t>
  </si>
  <si>
    <t>shompenorum</t>
  </si>
  <si>
    <t xml:space="preserve">India, Indonesia, Malaysia, Singapore </t>
  </si>
  <si>
    <t>tweediei</t>
  </si>
  <si>
    <t>Meristogenys</t>
  </si>
  <si>
    <t>amoropalamus</t>
  </si>
  <si>
    <t>jerboa</t>
  </si>
  <si>
    <t>kinabaluensis</t>
  </si>
  <si>
    <t>macrophthalmus</t>
  </si>
  <si>
    <t>orphnocnemis</t>
  </si>
  <si>
    <t>phaeomerus</t>
  </si>
  <si>
    <t>poecilus</t>
  </si>
  <si>
    <t>whiteheadi</t>
  </si>
  <si>
    <t>Occidozyga</t>
  </si>
  <si>
    <t>Seep Frog</t>
  </si>
  <si>
    <t>laevis</t>
  </si>
  <si>
    <t>lima</t>
  </si>
  <si>
    <t>martensii</t>
  </si>
  <si>
    <t>Round-Tongued Floating Frog</t>
  </si>
  <si>
    <t>Cambodia, China, Lao P.D.R., Malaysia, Thailand, Viet Nam</t>
  </si>
  <si>
    <t>Rana</t>
  </si>
  <si>
    <t>banjarana</t>
  </si>
  <si>
    <t>baramica</t>
  </si>
  <si>
    <t xml:space="preserve">Brunei Darussalam, Indonesia, Malaysia, Singapore </t>
  </si>
  <si>
    <t>erythraea</t>
  </si>
  <si>
    <t>Brunei Darussalam, Cambodia, Indonesia (Native and Introduced), Lao P.D.R., Malaysia, Myanmar, Singapore, Thailand, Viet Nam, Philippines (Introduced)</t>
  </si>
  <si>
    <t>laterimaculata</t>
  </si>
  <si>
    <t>luctuosa</t>
  </si>
  <si>
    <t>macrodactyla</t>
  </si>
  <si>
    <t>Cambodia, China, Lao P.D.R., Malaysia, Myanmar, Thailand, Viet Nam</t>
  </si>
  <si>
    <t>miopus</t>
  </si>
  <si>
    <t>nigrovittata</t>
  </si>
  <si>
    <t>Cambodia, China, India, Indonesia, Lao P.D.R., Malaysia, Myanmar, Thailand, Viet Nam</t>
  </si>
  <si>
    <t>picturata</t>
  </si>
  <si>
    <t>raniceps</t>
  </si>
  <si>
    <t xml:space="preserve">Brunei Darussalam, India, Indonesia, Malaysia, Singapore, Thailand </t>
  </si>
  <si>
    <t>siberu</t>
  </si>
  <si>
    <t>Staurois</t>
  </si>
  <si>
    <t>latopalmatus</t>
  </si>
  <si>
    <t>natator</t>
  </si>
  <si>
    <t>tuberilinguis</t>
  </si>
  <si>
    <t>Nyctixalus</t>
  </si>
  <si>
    <t>Philautus</t>
  </si>
  <si>
    <t>acutus</t>
  </si>
  <si>
    <t>amoenus</t>
  </si>
  <si>
    <t>aurantium</t>
  </si>
  <si>
    <t>bunitus</t>
  </si>
  <si>
    <t>disgregus</t>
  </si>
  <si>
    <t>erythrophthalmus</t>
  </si>
  <si>
    <t>gunungensis</t>
  </si>
  <si>
    <t>kerangae</t>
  </si>
  <si>
    <t xml:space="preserve">Indonesia, Malaysia, Philippines </t>
  </si>
  <si>
    <t>petersi</t>
  </si>
  <si>
    <t>refugii</t>
  </si>
  <si>
    <t>saueri</t>
  </si>
  <si>
    <t>tectus</t>
  </si>
  <si>
    <t>umbra</t>
  </si>
  <si>
    <t>vermiculatus</t>
  </si>
  <si>
    <t>Polypedates</t>
  </si>
  <si>
    <t>colletti</t>
  </si>
  <si>
    <t>leucomystax</t>
  </si>
  <si>
    <t>Bangladesh, Brunei Darussalam, Cambodia, China, India, Indonesia, Lao P.D.R., Malaysia, Myanmar, Nepal, Philippines (Native and Introduced), Singapore, Thailand, Viet Nam, Japan (Introduced)</t>
  </si>
  <si>
    <t xml:space="preserve">Brunei Darussalam, Indonesia, Malaysia, Philippines, Thailand </t>
  </si>
  <si>
    <t>otilophus</t>
  </si>
  <si>
    <t>Rhacophorus</t>
  </si>
  <si>
    <t>angulirostris</t>
  </si>
  <si>
    <t>appendiculatus</t>
  </si>
  <si>
    <t xml:space="preserve">Brunei Darussalam, India, Indonesia, Malaysia, Philippines </t>
  </si>
  <si>
    <t>bipunctatus</t>
  </si>
  <si>
    <t>Bangladesh, Cambodia, China, India, Malaysia, Myanmar, Thailand, Viet Nam</t>
  </si>
  <si>
    <t>cyanopunctatus</t>
  </si>
  <si>
    <t>Indonesia, Malaysia, Singapore, Thailand, Viet Nam</t>
  </si>
  <si>
    <t>dulitensis</t>
  </si>
  <si>
    <t xml:space="preserve">Brunei Darussalam, Malaysia, Philippines </t>
  </si>
  <si>
    <t>fasciatus</t>
  </si>
  <si>
    <t>gauni</t>
  </si>
  <si>
    <t>harrissoni</t>
  </si>
  <si>
    <t>kajau</t>
  </si>
  <si>
    <t>nigropalmatus</t>
  </si>
  <si>
    <t>pardalis</t>
  </si>
  <si>
    <t>prominanus</t>
  </si>
  <si>
    <t>Malayan Flying Frog</t>
  </si>
  <si>
    <t>reinwardtii</t>
  </si>
  <si>
    <t>China, Indonesia, Lao P.D.R., Malaysia, Thailand, Viet Nam</t>
  </si>
  <si>
    <t>robinsonii</t>
  </si>
  <si>
    <t>rufipes</t>
  </si>
  <si>
    <t>Theloderma</t>
  </si>
  <si>
    <t>asperum</t>
  </si>
  <si>
    <t>horridum</t>
  </si>
  <si>
    <t>leporosum</t>
  </si>
  <si>
    <t>Caudacaecilia</t>
  </si>
  <si>
    <t>asplenia</t>
  </si>
  <si>
    <t>nigroflava</t>
  </si>
  <si>
    <t>Ichthyophis</t>
  </si>
  <si>
    <t>atricollaris</t>
  </si>
  <si>
    <t>biangularis</t>
  </si>
  <si>
    <t>monochrous</t>
  </si>
  <si>
    <t>Indonesia, Malaysia, Brunei Darussalam (Extinct)</t>
  </si>
  <si>
    <t>Anura</t>
  </si>
  <si>
    <t>Bufonidae</t>
  </si>
  <si>
    <t>Megophryidae</t>
  </si>
  <si>
    <t>Microhylidae</t>
  </si>
  <si>
    <t>Ranidae</t>
  </si>
  <si>
    <t>Rhacophoridae</t>
  </si>
  <si>
    <t>Gymnophiona</t>
  </si>
  <si>
    <t>Ichthyophiidae</t>
  </si>
  <si>
    <t>3. Threat Mitigation</t>
  </si>
  <si>
    <t>Insufficient knowledge/expertice to answer this species</t>
  </si>
  <si>
    <t>Malaysia</t>
  </si>
  <si>
    <t>latifi</t>
  </si>
  <si>
    <t>latirostra</t>
  </si>
  <si>
    <t>gollumi</t>
  </si>
  <si>
    <t>Ingerophrynus</t>
  </si>
  <si>
    <t>endauensis</t>
  </si>
  <si>
    <t>sukumarani</t>
  </si>
  <si>
    <t>monjerai</t>
  </si>
  <si>
    <t>Cryptic species complex</t>
  </si>
  <si>
    <t>licin</t>
  </si>
  <si>
    <t xml:space="preserve">Malaysia. Thailand </t>
  </si>
  <si>
    <t>Wallace's Flying Frog</t>
  </si>
  <si>
    <t>Dring’s Horned Frog</t>
  </si>
  <si>
    <t>Kobayashi's Horned Frog</t>
  </si>
  <si>
    <t>Blyth's River Frog</t>
  </si>
  <si>
    <t>Insufficient knowledge/expertice to evaluate this species</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</si>
</sst>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quot;Yes&quot;;&quot;Yes&quot;;&quot;No&quot;"/>
    <numFmt numFmtId="185" formatCode="&quot;True&quot;;&quot;True&quot;;&quot;False&quot;"/>
    <numFmt numFmtId="186" formatCode="&quot;On&quot;;&quot;On&quot;;&quot;Off&quot;"/>
    <numFmt numFmtId="187" formatCode="[$€-2]\ #,##0.00_);[Red]\([$€-2]\ #,##0.00\)"/>
    <numFmt numFmtId="188" formatCode="0.00000000000000"/>
  </numFmts>
  <fonts count="59">
    <font>
      <sz val="10"/>
      <name val="Arial"/>
      <family val="0"/>
    </font>
    <font>
      <b/>
      <sz val="10"/>
      <name val="Arial"/>
      <family val="2"/>
    </font>
    <font>
      <u val="single"/>
      <sz val="10"/>
      <color indexed="12"/>
      <name val="Arial"/>
      <family val="2"/>
    </font>
    <font>
      <u val="single"/>
      <sz val="10"/>
      <color indexed="36"/>
      <name val="Arial"/>
      <family val="2"/>
    </font>
    <font>
      <b/>
      <u val="single"/>
      <sz val="10"/>
      <color indexed="12"/>
      <name val="Arial"/>
      <family val="2"/>
    </font>
    <font>
      <sz val="12"/>
      <name val="Arial"/>
      <family val="2"/>
    </font>
    <font>
      <b/>
      <sz val="12"/>
      <color indexed="12"/>
      <name val="Arial"/>
      <family val="2"/>
    </font>
    <font>
      <b/>
      <sz val="10"/>
      <color indexed="12"/>
      <name val="Arial"/>
      <family val="2"/>
    </font>
    <font>
      <i/>
      <sz val="12"/>
      <name val="Arial"/>
      <family val="2"/>
    </font>
    <font>
      <b/>
      <u val="single"/>
      <sz val="14"/>
      <name val="Arial"/>
      <family val="2"/>
    </font>
    <font>
      <b/>
      <i/>
      <sz val="11"/>
      <name val="Arial"/>
      <family val="2"/>
    </font>
    <font>
      <sz val="11"/>
      <name val="Arial"/>
      <family val="2"/>
    </font>
    <font>
      <i/>
      <sz val="11"/>
      <name val="Arial"/>
      <family val="2"/>
    </font>
    <font>
      <sz val="7"/>
      <name val="Times New Roman"/>
      <family val="1"/>
    </font>
    <font>
      <b/>
      <sz val="11"/>
      <name val="Arial"/>
      <family val="2"/>
    </font>
    <font>
      <i/>
      <sz val="7"/>
      <name val="Times New Roman"/>
      <family val="1"/>
    </font>
    <font>
      <u val="single"/>
      <sz val="12"/>
      <color indexed="12"/>
      <name val="Arial"/>
      <family val="2"/>
    </font>
    <font>
      <b/>
      <i/>
      <u val="single"/>
      <sz val="14"/>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sz val="11"/>
      <color rgb="FFFFFFFF"/>
      <name val="Calibri"/>
      <family val="2"/>
    </font>
    <font>
      <b/>
      <sz val="12"/>
      <color rgb="FF0000FF"/>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
      <patternFill patternType="solid">
        <fgColor theme="0" tint="-0.24997000396251678"/>
        <bgColor indexed="64"/>
      </patternFill>
    </fill>
    <fill>
      <patternFill patternType="solid">
        <fgColor rgb="FFC0C0C0"/>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8">
    <xf numFmtId="0" fontId="0" fillId="0" borderId="0" xfId="0" applyAlignment="1">
      <alignment/>
    </xf>
    <xf numFmtId="0" fontId="0" fillId="0" borderId="0" xfId="0" applyFont="1" applyFill="1" applyAlignment="1">
      <alignment/>
    </xf>
    <xf numFmtId="0" fontId="0" fillId="0" borderId="0" xfId="0" applyAlignment="1">
      <alignment vertical="top" wrapText="1"/>
    </xf>
    <xf numFmtId="0" fontId="1" fillId="0" borderId="0" xfId="0" applyFont="1" applyAlignment="1">
      <alignment/>
    </xf>
    <xf numFmtId="0" fontId="0" fillId="0" borderId="0" xfId="0" applyFont="1" applyAlignment="1">
      <alignment/>
    </xf>
    <xf numFmtId="0" fontId="1" fillId="0" borderId="0" xfId="0" applyFont="1" applyAlignment="1">
      <alignment vertical="top" wrapText="1"/>
    </xf>
    <xf numFmtId="0" fontId="0" fillId="33" borderId="10" xfId="0" applyFont="1" applyFill="1" applyBorder="1" applyAlignment="1" applyProtection="1">
      <alignment horizontal="left"/>
      <protection locked="0"/>
    </xf>
    <xf numFmtId="0" fontId="0" fillId="34" borderId="10" xfId="0" applyFont="1" applyFill="1" applyBorder="1" applyAlignment="1" applyProtection="1">
      <alignment horizontal="left"/>
      <protection locked="0"/>
    </xf>
    <xf numFmtId="0" fontId="0" fillId="33" borderId="11"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0" xfId="0" applyAlignment="1">
      <alignment horizontal="center"/>
    </xf>
    <xf numFmtId="0" fontId="1" fillId="35" borderId="12" xfId="0" applyFont="1" applyFill="1" applyBorder="1" applyAlignment="1" applyProtection="1">
      <alignment vertical="center"/>
      <protection locked="0"/>
    </xf>
    <xf numFmtId="0" fontId="1" fillId="35" borderId="13" xfId="0" applyFont="1" applyFill="1" applyBorder="1" applyAlignment="1" applyProtection="1">
      <alignment vertical="center"/>
      <protection locked="0"/>
    </xf>
    <xf numFmtId="0" fontId="0" fillId="36" borderId="12" xfId="0" applyFont="1" applyFill="1" applyBorder="1" applyAlignment="1" applyProtection="1">
      <alignment vertical="center"/>
      <protection locked="0"/>
    </xf>
    <xf numFmtId="0" fontId="1" fillId="37" borderId="14" xfId="0" applyFont="1" applyFill="1" applyBorder="1" applyAlignment="1" applyProtection="1">
      <alignment horizontal="center" vertical="center"/>
      <protection locked="0"/>
    </xf>
    <xf numFmtId="0" fontId="1" fillId="35" borderId="15" xfId="0" applyFont="1" applyFill="1" applyBorder="1" applyAlignment="1" applyProtection="1">
      <alignment horizontal="center" vertical="center"/>
      <protection locked="0"/>
    </xf>
    <xf numFmtId="0" fontId="1" fillId="36" borderId="14" xfId="0" applyFont="1" applyFill="1" applyBorder="1" applyAlignment="1" applyProtection="1">
      <alignment horizontal="center" vertical="center"/>
      <protection locked="0"/>
    </xf>
    <xf numFmtId="0" fontId="0" fillId="0" borderId="10" xfId="0" applyBorder="1" applyAlignment="1" applyProtection="1">
      <alignment/>
      <protection locked="0"/>
    </xf>
    <xf numFmtId="0" fontId="0" fillId="33" borderId="10"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34" borderId="10" xfId="0" applyFill="1" applyBorder="1" applyAlignment="1" applyProtection="1">
      <alignment/>
      <protection locked="0"/>
    </xf>
    <xf numFmtId="0" fontId="0" fillId="33" borderId="10" xfId="0" applyFill="1" applyBorder="1" applyAlignment="1" applyProtection="1">
      <alignment/>
      <protection locked="0"/>
    </xf>
    <xf numFmtId="0" fontId="0" fillId="33" borderId="10" xfId="0" applyFill="1" applyBorder="1" applyAlignment="1" applyProtection="1">
      <alignment horizontal="center"/>
      <protection locked="0"/>
    </xf>
    <xf numFmtId="0" fontId="0" fillId="33" borderId="10" xfId="0" applyFill="1" applyBorder="1" applyAlignment="1" applyProtection="1">
      <alignment horizontal="left"/>
      <protection locked="0"/>
    </xf>
    <xf numFmtId="0" fontId="2" fillId="35" borderId="10" xfId="53" applyFill="1" applyBorder="1" applyAlignment="1" applyProtection="1">
      <alignment horizontal="center" vertical="center"/>
      <protection locked="0"/>
    </xf>
    <xf numFmtId="0" fontId="2" fillId="35" borderId="10" xfId="53" applyFill="1" applyBorder="1" applyAlignment="1" applyProtection="1">
      <alignment horizontal="center" vertical="center" wrapText="1"/>
      <protection locked="0"/>
    </xf>
    <xf numFmtId="0" fontId="0" fillId="0" borderId="0" xfId="0" applyFill="1" applyBorder="1" applyAlignment="1">
      <alignment/>
    </xf>
    <xf numFmtId="0" fontId="55" fillId="0" borderId="0" xfId="0" applyFont="1" applyFill="1" applyBorder="1" applyAlignment="1" applyProtection="1">
      <alignment horizontal="left" vertical="top"/>
      <protection locked="0"/>
    </xf>
    <xf numFmtId="0" fontId="5" fillId="0" borderId="16" xfId="0" applyFont="1" applyFill="1" applyBorder="1" applyAlignment="1">
      <alignment/>
    </xf>
    <xf numFmtId="0" fontId="5" fillId="0" borderId="0" xfId="0" applyFont="1" applyFill="1" applyBorder="1" applyAlignment="1">
      <alignment/>
    </xf>
    <xf numFmtId="0" fontId="0" fillId="0" borderId="17" xfId="0" applyFill="1" applyBorder="1" applyAlignment="1">
      <alignment/>
    </xf>
    <xf numFmtId="0" fontId="7" fillId="0" borderId="0" xfId="0" applyFont="1" applyFill="1" applyBorder="1" applyAlignment="1" applyProtection="1">
      <alignment horizontal="left" vertical="top"/>
      <protection locked="0"/>
    </xf>
    <xf numFmtId="0" fontId="0" fillId="0" borderId="0" xfId="0" applyFill="1" applyBorder="1" applyAlignment="1">
      <alignment/>
    </xf>
    <xf numFmtId="0" fontId="4" fillId="0" borderId="0" xfId="0" applyFont="1" applyFill="1" applyBorder="1" applyAlignment="1" applyProtection="1">
      <alignment horizontal="left" vertical="center"/>
      <protection locked="0"/>
    </xf>
    <xf numFmtId="0" fontId="0" fillId="0" borderId="16"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56" fillId="0" borderId="19" xfId="0" applyFont="1" applyBorder="1" applyAlignment="1">
      <alignment horizontal="center"/>
    </xf>
    <xf numFmtId="0" fontId="57" fillId="0" borderId="21" xfId="0" applyFont="1" applyFill="1" applyBorder="1" applyAlignment="1">
      <alignment/>
    </xf>
    <xf numFmtId="0" fontId="5" fillId="0" borderId="22" xfId="0" applyFont="1" applyFill="1" applyBorder="1" applyAlignment="1">
      <alignment/>
    </xf>
    <xf numFmtId="0" fontId="5" fillId="0" borderId="23" xfId="0" applyFont="1" applyFill="1" applyBorder="1" applyAlignment="1">
      <alignment/>
    </xf>
    <xf numFmtId="0" fontId="5" fillId="0" borderId="17" xfId="0" applyFont="1" applyFill="1" applyBorder="1" applyAlignment="1">
      <alignment/>
    </xf>
    <xf numFmtId="0" fontId="0" fillId="0" borderId="23" xfId="0" applyFill="1" applyBorder="1" applyAlignment="1">
      <alignment/>
    </xf>
    <xf numFmtId="0" fontId="5" fillId="0" borderId="0" xfId="0" applyFont="1" applyFill="1" applyBorder="1" applyAlignment="1">
      <alignment vertical="top"/>
    </xf>
    <xf numFmtId="0" fontId="0" fillId="0" borderId="22" xfId="0" applyFill="1" applyBorder="1" applyAlignment="1">
      <alignment/>
    </xf>
    <xf numFmtId="0" fontId="56" fillId="0" borderId="0" xfId="0" applyFont="1" applyAlignment="1">
      <alignment horizontal="center"/>
    </xf>
    <xf numFmtId="0" fontId="5" fillId="0" borderId="0" xfId="0" applyFont="1" applyFill="1" applyBorder="1" applyAlignment="1">
      <alignment horizontal="left" vertical="top"/>
    </xf>
    <xf numFmtId="0" fontId="5" fillId="0" borderId="0" xfId="0" applyNumberFormat="1" applyFont="1" applyFill="1" applyBorder="1" applyAlignment="1">
      <alignment vertical="top"/>
    </xf>
    <xf numFmtId="0" fontId="0" fillId="0" borderId="0" xfId="0" applyFont="1" applyFill="1" applyBorder="1" applyAlignment="1">
      <alignment/>
    </xf>
    <xf numFmtId="1" fontId="1" fillId="33" borderId="18" xfId="0" applyNumberFormat="1" applyFont="1" applyFill="1" applyBorder="1" applyAlignment="1" applyProtection="1">
      <alignment horizontal="center"/>
      <protection/>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left" vertical="top"/>
    </xf>
    <xf numFmtId="0" fontId="12" fillId="0" borderId="0" xfId="0" applyFont="1" applyAlignment="1">
      <alignment horizontal="left" vertical="top"/>
    </xf>
    <xf numFmtId="0" fontId="0" fillId="0" borderId="10" xfId="0" applyBorder="1" applyAlignment="1">
      <alignment/>
    </xf>
    <xf numFmtId="0" fontId="0" fillId="36" borderId="21" xfId="0" applyFont="1" applyFill="1" applyBorder="1" applyAlignment="1" applyProtection="1">
      <alignment vertical="center"/>
      <protection locked="0"/>
    </xf>
    <xf numFmtId="0" fontId="1" fillId="36" borderId="18" xfId="0" applyFont="1" applyFill="1" applyBorder="1" applyAlignment="1" applyProtection="1">
      <alignment horizontal="center" vertical="center"/>
      <protection locked="0"/>
    </xf>
    <xf numFmtId="0" fontId="0" fillId="36" borderId="12" xfId="0" applyFill="1" applyBorder="1" applyAlignment="1">
      <alignment/>
    </xf>
    <xf numFmtId="0" fontId="1" fillId="36" borderId="14" xfId="0" applyFont="1" applyFill="1" applyBorder="1" applyAlignment="1">
      <alignment horizontal="center"/>
    </xf>
    <xf numFmtId="0" fontId="1" fillId="35" borderId="18" xfId="0" applyFont="1" applyFill="1" applyBorder="1" applyAlignment="1" applyProtection="1">
      <alignment horizontal="center" vertical="center" wrapText="1"/>
      <protection locked="0"/>
    </xf>
    <xf numFmtId="0" fontId="5" fillId="0" borderId="17" xfId="0" applyFont="1" applyFill="1" applyBorder="1" applyAlignment="1">
      <alignment wrapText="1"/>
    </xf>
    <xf numFmtId="0" fontId="11" fillId="0" borderId="0" xfId="0" applyFont="1" applyAlignment="1">
      <alignment wrapText="1"/>
    </xf>
    <xf numFmtId="0" fontId="0" fillId="0" borderId="0" xfId="0" applyAlignment="1">
      <alignment wrapText="1"/>
    </xf>
    <xf numFmtId="0" fontId="11" fillId="0" borderId="0" xfId="0" applyFont="1" applyAlignment="1">
      <alignment horizontal="left" vertical="top" wrapText="1"/>
    </xf>
    <xf numFmtId="0" fontId="9" fillId="0" borderId="0" xfId="0" applyFont="1" applyAlignment="1">
      <alignment/>
    </xf>
    <xf numFmtId="0" fontId="10" fillId="0" borderId="0" xfId="0" applyFont="1" applyAlignment="1">
      <alignment/>
    </xf>
    <xf numFmtId="0" fontId="2" fillId="0" borderId="0" xfId="53" applyAlignment="1" applyProtection="1">
      <alignment/>
      <protection/>
    </xf>
    <xf numFmtId="0" fontId="1" fillId="0" borderId="10" xfId="0" applyFont="1" applyBorder="1" applyAlignment="1">
      <alignment horizontal="center" vertical="top" wrapText="1"/>
    </xf>
    <xf numFmtId="0" fontId="0" fillId="0" borderId="10" xfId="0" applyFont="1" applyBorder="1" applyAlignment="1">
      <alignment wrapText="1"/>
    </xf>
    <xf numFmtId="0" fontId="1" fillId="0" borderId="10" xfId="0" applyFont="1" applyFill="1" applyBorder="1" applyAlignment="1">
      <alignment vertical="center" wrapText="1"/>
    </xf>
    <xf numFmtId="0" fontId="0" fillId="0" borderId="15" xfId="0" applyFont="1" applyBorder="1" applyAlignment="1">
      <alignment wrapText="1"/>
    </xf>
    <xf numFmtId="0" fontId="0" fillId="0" borderId="0" xfId="0" applyFont="1" applyAlignment="1">
      <alignment vertical="top" wrapText="1"/>
    </xf>
    <xf numFmtId="0" fontId="1" fillId="35" borderId="19" xfId="0" applyFont="1" applyFill="1" applyBorder="1" applyAlignment="1" applyProtection="1">
      <alignment horizontal="center" vertical="center" wrapText="1"/>
      <protection locked="0"/>
    </xf>
    <xf numFmtId="0" fontId="58" fillId="0" borderId="19" xfId="0" applyFont="1" applyFill="1" applyBorder="1" applyAlignment="1">
      <alignment/>
    </xf>
    <xf numFmtId="0" fontId="0" fillId="0" borderId="10" xfId="0" applyBorder="1" applyAlignment="1">
      <alignment vertical="top"/>
    </xf>
    <xf numFmtId="0" fontId="0" fillId="34" borderId="10" xfId="0" applyFill="1" applyBorder="1" applyAlignment="1">
      <alignment vertical="top"/>
    </xf>
    <xf numFmtId="188" fontId="0" fillId="34" borderId="10" xfId="0" applyNumberFormat="1" applyFill="1" applyBorder="1" applyAlignment="1">
      <alignment vertical="top"/>
    </xf>
    <xf numFmtId="188" fontId="0" fillId="34" borderId="10" xfId="0" applyNumberFormat="1" applyFill="1" applyBorder="1" applyAlignment="1">
      <alignment/>
    </xf>
    <xf numFmtId="188" fontId="58" fillId="34" borderId="10" xfId="0" applyNumberFormat="1" applyFont="1" applyFill="1" applyBorder="1" applyAlignment="1">
      <alignment/>
    </xf>
    <xf numFmtId="0" fontId="0" fillId="34" borderId="11" xfId="0" applyFont="1" applyFill="1" applyBorder="1" applyAlignment="1" applyProtection="1">
      <alignment horizontal="left"/>
      <protection locked="0"/>
    </xf>
    <xf numFmtId="0" fontId="58" fillId="34" borderId="10" xfId="0" applyFont="1" applyFill="1" applyBorder="1" applyAlignment="1">
      <alignment vertical="top"/>
    </xf>
    <xf numFmtId="0" fontId="58" fillId="0" borderId="10" xfId="0" applyFont="1" applyBorder="1" applyAlignment="1" applyProtection="1">
      <alignment/>
      <protection locked="0"/>
    </xf>
    <xf numFmtId="0" fontId="58" fillId="0" borderId="10" xfId="0" applyFont="1" applyFill="1" applyBorder="1" applyAlignment="1" applyProtection="1">
      <alignment/>
      <protection locked="0"/>
    </xf>
    <xf numFmtId="0" fontId="0" fillId="0" borderId="10" xfId="0" applyFont="1" applyBorder="1" applyAlignment="1">
      <alignment/>
    </xf>
    <xf numFmtId="0" fontId="0" fillId="33" borderId="10" xfId="0" applyFont="1" applyFill="1" applyBorder="1" applyAlignment="1" applyProtection="1">
      <alignment/>
      <protection locked="0"/>
    </xf>
    <xf numFmtId="0" fontId="0" fillId="34" borderId="11" xfId="0" applyFill="1" applyBorder="1" applyAlignment="1" applyProtection="1">
      <alignment/>
      <protection locked="0"/>
    </xf>
    <xf numFmtId="0" fontId="0" fillId="33" borderId="11" xfId="0" applyFill="1" applyBorder="1" applyAlignment="1" applyProtection="1">
      <alignment/>
      <protection locked="0"/>
    </xf>
    <xf numFmtId="188" fontId="0" fillId="34" borderId="10" xfId="0" applyNumberFormat="1" applyFill="1" applyBorder="1" applyAlignment="1" applyProtection="1">
      <alignment horizontal="right"/>
      <protection locked="0"/>
    </xf>
    <xf numFmtId="0" fontId="0" fillId="34" borderId="10" xfId="0" applyFont="1" applyFill="1" applyBorder="1" applyAlignment="1" applyProtection="1">
      <alignment/>
      <protection locked="0"/>
    </xf>
    <xf numFmtId="0" fontId="0" fillId="38" borderId="10" xfId="0" applyFill="1" applyBorder="1" applyAlignment="1">
      <alignment vertical="top"/>
    </xf>
    <xf numFmtId="0" fontId="0" fillId="39" borderId="10" xfId="0" applyFill="1" applyBorder="1" applyAlignment="1">
      <alignment vertical="top"/>
    </xf>
    <xf numFmtId="0" fontId="1" fillId="35" borderId="10" xfId="0" applyFont="1" applyFill="1" applyBorder="1" applyAlignment="1" applyProtection="1">
      <alignment horizontal="center" vertical="center" wrapText="1"/>
      <protection locked="0"/>
    </xf>
    <xf numFmtId="0" fontId="1" fillId="35" borderId="10" xfId="0" applyFont="1" applyFill="1" applyBorder="1" applyAlignment="1" applyProtection="1">
      <alignment horizontal="center" vertical="center"/>
      <protection locked="0"/>
    </xf>
    <xf numFmtId="0" fontId="1" fillId="35" borderId="24" xfId="0" applyFont="1" applyFill="1" applyBorder="1" applyAlignment="1" applyProtection="1">
      <alignment horizontal="center" vertical="center"/>
      <protection locked="0"/>
    </xf>
    <xf numFmtId="0" fontId="1" fillId="35" borderId="11" xfId="0" applyFont="1" applyFill="1" applyBorder="1" applyAlignment="1" applyProtection="1">
      <alignment horizontal="center" vertical="center"/>
      <protection locked="0"/>
    </xf>
    <xf numFmtId="0" fontId="1" fillId="35" borderId="24" xfId="0" applyFont="1" applyFill="1" applyBorder="1" applyAlignment="1" applyProtection="1">
      <alignment horizontal="center" vertical="center" wrapText="1"/>
      <protection locked="0"/>
    </xf>
    <xf numFmtId="0" fontId="1" fillId="37" borderId="12"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protection locked="0"/>
    </xf>
    <xf numFmtId="0" fontId="6" fillId="0" borderId="21" xfId="0" applyFont="1" applyFill="1" applyBorder="1" applyAlignment="1">
      <alignment wrapText="1"/>
    </xf>
    <xf numFmtId="0" fontId="5" fillId="0" borderId="22" xfId="0" applyFont="1" applyFill="1" applyBorder="1" applyAlignment="1">
      <alignment wrapText="1"/>
    </xf>
    <xf numFmtId="0" fontId="5" fillId="0" borderId="23" xfId="0" applyFont="1" applyFill="1" applyBorder="1" applyAlignment="1">
      <alignment wrapText="1"/>
    </xf>
    <xf numFmtId="0" fontId="5" fillId="0" borderId="16" xfId="0" applyFont="1" applyFill="1" applyBorder="1" applyAlignment="1">
      <alignment wrapText="1"/>
    </xf>
    <xf numFmtId="0" fontId="5" fillId="0" borderId="0" xfId="0" applyFont="1" applyFill="1" applyBorder="1" applyAlignment="1">
      <alignment wrapText="1"/>
    </xf>
    <xf numFmtId="0" fontId="5" fillId="0" borderId="17" xfId="0" applyFont="1" applyFill="1" applyBorder="1" applyAlignment="1">
      <alignment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16" fillId="0" borderId="0" xfId="53" applyFont="1" applyFill="1" applyBorder="1" applyAlignment="1" applyProtection="1">
      <alignment vertical="top" wrapText="1"/>
      <protection/>
    </xf>
    <xf numFmtId="0" fontId="5" fillId="0" borderId="0" xfId="0" applyFont="1" applyFill="1" applyBorder="1" applyAlignment="1">
      <alignment/>
    </xf>
    <xf numFmtId="0" fontId="5" fillId="0" borderId="16" xfId="0" applyNumberFormat="1" applyFont="1" applyFill="1" applyBorder="1" applyAlignment="1">
      <alignment wrapText="1"/>
    </xf>
    <xf numFmtId="0" fontId="5" fillId="0" borderId="0" xfId="0" applyNumberFormat="1" applyFont="1" applyFill="1" applyBorder="1" applyAlignment="1">
      <alignment wrapText="1"/>
    </xf>
    <xf numFmtId="0" fontId="5" fillId="0" borderId="17" xfId="0" applyNumberFormat="1" applyFont="1" applyFill="1" applyBorder="1" applyAlignment="1">
      <alignment wrapText="1"/>
    </xf>
    <xf numFmtId="0" fontId="5" fillId="0" borderId="16" xfId="0" applyFont="1" applyFill="1" applyBorder="1" applyAlignment="1">
      <alignment vertical="top" wrapText="1"/>
    </xf>
    <xf numFmtId="0" fontId="16" fillId="0" borderId="17" xfId="53" applyFont="1" applyFill="1" applyBorder="1" applyAlignment="1" applyProtection="1">
      <alignment vertical="top" wrapText="1"/>
      <protection/>
    </xf>
    <xf numFmtId="0" fontId="5" fillId="0" borderId="16"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0" fillId="0" borderId="0" xfId="0" applyNumberFormat="1" applyFont="1" applyAlignment="1">
      <alignment horizontal="left" wrapText="1"/>
    </xf>
    <xf numFmtId="0" fontId="0" fillId="0" borderId="0" xfId="0" applyNumberFormat="1" applyAlignment="1">
      <alignment horizontal="left" wrapText="1"/>
    </xf>
    <xf numFmtId="0" fontId="11" fillId="0" borderId="0" xfId="0" applyFont="1" applyAlignment="1">
      <alignment wrapText="1"/>
    </xf>
    <xf numFmtId="0" fontId="0" fillId="0" borderId="0" xfId="0" applyFont="1" applyAlignment="1">
      <alignment wrapText="1"/>
    </xf>
    <xf numFmtId="0" fontId="0" fillId="0" borderId="0" xfId="0" applyAlignment="1">
      <alignment wrapText="1"/>
    </xf>
    <xf numFmtId="0" fontId="0" fillId="0" borderId="0" xfId="0" applyNumberFormat="1" applyFont="1" applyAlignment="1">
      <alignment wrapText="1"/>
    </xf>
    <xf numFmtId="0" fontId="0" fillId="34" borderId="20" xfId="0" applyFont="1" applyFill="1" applyBorder="1" applyAlignment="1" applyProtection="1">
      <alignment horizontal="left"/>
      <protection locked="0"/>
    </xf>
    <xf numFmtId="0" fontId="0" fillId="33" borderId="20" xfId="0"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color rgb="FF006600"/>
      </font>
    </dxf>
    <dxf>
      <font>
        <color rgb="FFFF0000"/>
      </font>
    </dxf>
    <dxf>
      <font>
        <color indexed="4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Species prioritization'!A1" /><Relationship Id="rId2" Type="http://schemas.openxmlformats.org/officeDocument/2006/relationships/hyperlink" Target="#'Species prioritizatio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13</xdr:row>
      <xdr:rowOff>0</xdr:rowOff>
    </xdr:from>
    <xdr:to>
      <xdr:col>5</xdr:col>
      <xdr:colOff>409575</xdr:colOff>
      <xdr:row>15</xdr:row>
      <xdr:rowOff>19050</xdr:rowOff>
    </xdr:to>
    <xdr:sp macro="[1]!Module3.Worksheet1">
      <xdr:nvSpPr>
        <xdr:cNvPr id="1" name="Left Arrow 1">
          <a:hlinkClick r:id="rId1"/>
        </xdr:cNvPr>
        <xdr:cNvSpPr>
          <a:spLocks/>
        </xdr:cNvSpPr>
      </xdr:nvSpPr>
      <xdr:spPr>
        <a:xfrm>
          <a:off x="1571625" y="6057900"/>
          <a:ext cx="1628775" cy="342900"/>
        </a:xfrm>
        <a:prstGeom prst="leftArrow">
          <a:avLst>
            <a:gd name="adj" fmla="val -3947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
</a:t>
          </a:r>
          <a:r>
            <a:rPr lang="en-US" cap="none" sz="1100" b="0" i="0" u="none" baseline="0">
              <a:solidFill>
                <a:srgbClr val="FFFFFF"/>
              </a:solidFill>
            </a:rPr>
            <a:t>Back to spreadsheet
</a:t>
          </a:r>
        </a:p>
      </xdr:txBody>
    </xdr:sp>
    <xdr:clientData/>
  </xdr:twoCellAnchor>
  <xdr:twoCellAnchor>
    <xdr:from>
      <xdr:col>3</xdr:col>
      <xdr:colOff>0</xdr:colOff>
      <xdr:row>32</xdr:row>
      <xdr:rowOff>0</xdr:rowOff>
    </xdr:from>
    <xdr:to>
      <xdr:col>5</xdr:col>
      <xdr:colOff>409575</xdr:colOff>
      <xdr:row>34</xdr:row>
      <xdr:rowOff>19050</xdr:rowOff>
    </xdr:to>
    <xdr:sp macro="[1]!Module3.Worksheet1">
      <xdr:nvSpPr>
        <xdr:cNvPr id="2" name="Left Arrow 2">
          <a:hlinkClick r:id="rId2"/>
        </xdr:cNvPr>
        <xdr:cNvSpPr>
          <a:spLocks/>
        </xdr:cNvSpPr>
      </xdr:nvSpPr>
      <xdr:spPr>
        <a:xfrm>
          <a:off x="1571625" y="12477750"/>
          <a:ext cx="1628775" cy="342900"/>
        </a:xfrm>
        <a:prstGeom prst="leftArrow">
          <a:avLst>
            <a:gd name="adj" fmla="val -3947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
</a:t>
          </a:r>
          <a:r>
            <a:rPr lang="en-US" cap="none" sz="1100" b="0" i="0" u="none" baseline="0">
              <a:solidFill>
                <a:srgbClr val="FFFFFF"/>
              </a:solidFill>
            </a:rPr>
            <a:t>Back to spreadsheet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Word\AArk\Prioritization\Species%20selection%20and%20prioritization%20-%20North%20and%20Meso%20America%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ecies selection and prioritiz"/>
      <sheetName val="Species prioritization"/>
      <sheetName val="Lookups"/>
      <sheetName val="Help text"/>
      <sheetName val="Appendices"/>
    </sheetNames>
    <definedNames>
      <definedName name="Module3.Worksheet1"/>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AS227"/>
  <sheetViews>
    <sheetView tabSelected="1" zoomScalePageLayoutView="0" workbookViewId="0" topLeftCell="A1">
      <pane xSplit="2" ySplit="2" topLeftCell="C3" activePane="bottomRight" state="frozen"/>
      <selection pane="topLeft" activeCell="A1" sqref="A1"/>
      <selection pane="topRight" activeCell="B1" sqref="B1"/>
      <selection pane="bottomLeft" activeCell="A40" sqref="A40:IV40"/>
      <selection pane="bottomRight" activeCell="C3" sqref="C3"/>
    </sheetView>
  </sheetViews>
  <sheetFormatPr defaultColWidth="9.140625" defaultRowHeight="12.75"/>
  <cols>
    <col min="1" max="1" width="18.7109375" style="0" customWidth="1"/>
    <col min="2" max="2" width="17.7109375" style="1" customWidth="1"/>
    <col min="3" max="3" width="22.57421875" style="1" customWidth="1"/>
    <col min="4" max="4" width="17.7109375" style="1" customWidth="1"/>
    <col min="5" max="5" width="23.28125" style="0" customWidth="1"/>
    <col min="6" max="6" width="19.7109375" style="0" customWidth="1"/>
    <col min="7" max="7" width="36.140625" style="0" customWidth="1"/>
    <col min="8" max="8" width="24.57421875" style="0" customWidth="1"/>
    <col min="9" max="9" width="45.140625" style="0" customWidth="1"/>
    <col min="10" max="10" width="23.00390625" style="0" customWidth="1"/>
    <col min="11" max="11" width="47.00390625" style="0" customWidth="1"/>
    <col min="12" max="12" width="10.28125" style="0" customWidth="1"/>
    <col min="13" max="13" width="32.421875" style="0" customWidth="1"/>
    <col min="14" max="14" width="6.57421875" style="10" customWidth="1"/>
    <col min="15" max="15" width="23.8515625" style="0" customWidth="1"/>
    <col min="16" max="16" width="27.140625" style="0" customWidth="1"/>
    <col min="17" max="17" width="44.8515625" style="0" customWidth="1"/>
    <col min="38" max="38" width="10.421875" style="0" customWidth="1"/>
    <col min="39" max="39" width="13.28125" style="0" customWidth="1"/>
    <col min="40" max="40" width="10.00390625" style="0" customWidth="1"/>
    <col min="41" max="41" width="13.7109375" style="0" customWidth="1"/>
    <col min="42" max="42" width="14.8515625" style="0" customWidth="1"/>
    <col min="43" max="43" width="21.7109375" style="0" customWidth="1"/>
    <col min="44" max="44" width="11.8515625" style="0" customWidth="1"/>
  </cols>
  <sheetData>
    <row r="1" spans="1:17" ht="27" customHeight="1">
      <c r="A1" s="11"/>
      <c r="B1" s="11"/>
      <c r="C1" s="12"/>
      <c r="D1" s="12"/>
      <c r="E1" s="61" t="s">
        <v>42</v>
      </c>
      <c r="F1" s="74"/>
      <c r="G1" s="74"/>
      <c r="H1" s="74"/>
      <c r="I1" s="97" t="s">
        <v>42</v>
      </c>
      <c r="J1" s="97"/>
      <c r="K1" s="95" t="s">
        <v>42</v>
      </c>
      <c r="L1" s="96"/>
      <c r="M1" s="98" t="s">
        <v>43</v>
      </c>
      <c r="N1" s="93" t="s">
        <v>5</v>
      </c>
      <c r="O1" s="13"/>
      <c r="P1" s="57"/>
      <c r="Q1" s="59"/>
    </row>
    <row r="2" spans="1:45" ht="26.25" customHeight="1">
      <c r="A2" s="14" t="s">
        <v>2</v>
      </c>
      <c r="B2" s="14" t="s">
        <v>0</v>
      </c>
      <c r="C2" s="14" t="s">
        <v>48</v>
      </c>
      <c r="D2" s="14" t="s">
        <v>44</v>
      </c>
      <c r="E2" s="24" t="s">
        <v>203</v>
      </c>
      <c r="F2" s="25" t="s">
        <v>213</v>
      </c>
      <c r="G2" s="24" t="s">
        <v>514</v>
      </c>
      <c r="H2" s="24" t="s">
        <v>214</v>
      </c>
      <c r="I2" s="24" t="s">
        <v>204</v>
      </c>
      <c r="J2" s="25" t="s">
        <v>205</v>
      </c>
      <c r="K2" s="24" t="s">
        <v>206</v>
      </c>
      <c r="L2" s="15" t="s">
        <v>1</v>
      </c>
      <c r="M2" s="99"/>
      <c r="N2" s="94"/>
      <c r="O2" s="16" t="s">
        <v>46</v>
      </c>
      <c r="P2" s="58" t="s">
        <v>47</v>
      </c>
      <c r="Q2" s="60" t="s">
        <v>175</v>
      </c>
      <c r="AL2" s="69" t="s">
        <v>151</v>
      </c>
      <c r="AM2" s="69" t="s">
        <v>70</v>
      </c>
      <c r="AN2" s="69" t="s">
        <v>27</v>
      </c>
      <c r="AO2" s="69" t="s">
        <v>11</v>
      </c>
      <c r="AP2" s="69" t="s">
        <v>179</v>
      </c>
      <c r="AQ2" s="69" t="s">
        <v>181</v>
      </c>
      <c r="AR2" s="69" t="s">
        <v>180</v>
      </c>
      <c r="AS2" s="69" t="s">
        <v>178</v>
      </c>
    </row>
    <row r="3" spans="1:45" ht="12.75">
      <c r="A3" s="91" t="s">
        <v>216</v>
      </c>
      <c r="B3" s="91" t="s">
        <v>217</v>
      </c>
      <c r="C3" s="76" t="s">
        <v>218</v>
      </c>
      <c r="D3" s="76" t="s">
        <v>219</v>
      </c>
      <c r="E3" s="77" t="s">
        <v>33</v>
      </c>
      <c r="F3" s="78">
        <v>7.16469804175123</v>
      </c>
      <c r="G3" s="8"/>
      <c r="H3" s="6"/>
      <c r="I3" s="8"/>
      <c r="J3" s="18"/>
      <c r="K3" s="6"/>
      <c r="L3" s="50">
        <f>IF(AS3&gt;0,AS3,"")</f>
        <v>4</v>
      </c>
      <c r="M3" s="17"/>
      <c r="N3" s="19" t="s">
        <v>3</v>
      </c>
      <c r="O3" s="76" t="s">
        <v>506</v>
      </c>
      <c r="P3" s="76" t="s">
        <v>507</v>
      </c>
      <c r="Q3" s="56" t="s">
        <v>531</v>
      </c>
      <c r="AL3" s="70">
        <f aca="true" t="shared" si="0" ref="AL3:AL66">IF(E3="",0,VLOOKUP(E3,RedLookup,2,FALSE))</f>
        <v>4</v>
      </c>
      <c r="AM3" s="70">
        <f aca="true" t="shared" si="1" ref="AM3:AM66">IF(F3&gt;100,10,IF(F3&gt;50,7,IF(F3&gt;=20,3,IF(F3&lt;20,0))))</f>
        <v>0</v>
      </c>
      <c r="AN3" s="70">
        <f aca="true" t="shared" si="2" ref="AN3:AN66">IF(G3="",0,VLOOKUP(G3,ThreatLookup,2,FALSE))</f>
        <v>0</v>
      </c>
      <c r="AO3" s="70">
        <f aca="true" t="shared" si="3" ref="AO3:AO66">IF(H3="",0,VLOOKUP(H3,ConsRoleScore,2,FALSE))</f>
        <v>0</v>
      </c>
      <c r="AP3" s="70">
        <f aca="true" t="shared" si="4" ref="AP3:AP66">IF(I3="",0,VLOOKUP(I3,BiologyScore,2,FALSE))</f>
        <v>0</v>
      </c>
      <c r="AQ3" s="70">
        <f aca="true" t="shared" si="5" ref="AQ3:AQ66">IF(J3="",0,VLOOKUP(J3,socioeconomiclookup,2,FALSE))</f>
        <v>0</v>
      </c>
      <c r="AR3" s="72">
        <f aca="true" t="shared" si="6" ref="AR3:AR66">IF(K3="",0,VLOOKUP(K3,scientificlookup,2,FALSE))</f>
        <v>0</v>
      </c>
      <c r="AS3" s="71">
        <f aca="true" t="shared" si="7" ref="AS3:AS66">SUM(AL3:AR3)</f>
        <v>4</v>
      </c>
    </row>
    <row r="4" spans="1:45" ht="12.75">
      <c r="A4" s="91" t="s">
        <v>216</v>
      </c>
      <c r="B4" s="91" t="s">
        <v>220</v>
      </c>
      <c r="C4" s="76" t="s">
        <v>218</v>
      </c>
      <c r="D4" s="76" t="s">
        <v>221</v>
      </c>
      <c r="E4" s="77" t="s">
        <v>30</v>
      </c>
      <c r="F4" s="78">
        <v>7.16469804175123</v>
      </c>
      <c r="G4" s="8"/>
      <c r="H4" s="6"/>
      <c r="I4" s="8"/>
      <c r="J4" s="18"/>
      <c r="K4" s="6"/>
      <c r="L4" s="50">
        <f>IF(AS4&gt;0,AS4,"")</f>
        <v>16</v>
      </c>
      <c r="M4" s="17"/>
      <c r="N4" s="19" t="s">
        <v>3</v>
      </c>
      <c r="O4" s="76" t="s">
        <v>506</v>
      </c>
      <c r="P4" s="76" t="s">
        <v>507</v>
      </c>
      <c r="Q4" s="56" t="s">
        <v>531</v>
      </c>
      <c r="AL4" s="70">
        <f t="shared" si="0"/>
        <v>16</v>
      </c>
      <c r="AM4" s="70">
        <f t="shared" si="1"/>
        <v>0</v>
      </c>
      <c r="AN4" s="70">
        <f t="shared" si="2"/>
        <v>0</v>
      </c>
      <c r="AO4" s="70">
        <f t="shared" si="3"/>
        <v>0</v>
      </c>
      <c r="AP4" s="70">
        <f t="shared" si="4"/>
        <v>0</v>
      </c>
      <c r="AQ4" s="70">
        <f t="shared" si="5"/>
        <v>0</v>
      </c>
      <c r="AR4" s="72">
        <f t="shared" si="6"/>
        <v>0</v>
      </c>
      <c r="AS4" s="71">
        <f t="shared" si="7"/>
        <v>16</v>
      </c>
    </row>
    <row r="5" spans="1:45" ht="12.75">
      <c r="A5" s="83" t="s">
        <v>216</v>
      </c>
      <c r="B5" s="84" t="s">
        <v>521</v>
      </c>
      <c r="C5" s="9"/>
      <c r="D5" s="9" t="s">
        <v>516</v>
      </c>
      <c r="E5" s="82" t="s">
        <v>28</v>
      </c>
      <c r="F5" s="89"/>
      <c r="G5" s="87" t="s">
        <v>37</v>
      </c>
      <c r="H5" s="20" t="s">
        <v>176</v>
      </c>
      <c r="I5" s="88" t="s">
        <v>15</v>
      </c>
      <c r="J5" s="22" t="s">
        <v>4</v>
      </c>
      <c r="K5" s="23" t="s">
        <v>25</v>
      </c>
      <c r="L5" s="50">
        <f>IF(AS5&gt;0,AS5,"")</f>
        <v>18</v>
      </c>
      <c r="M5" s="17"/>
      <c r="N5" s="19" t="s">
        <v>4</v>
      </c>
      <c r="O5" s="76" t="s">
        <v>506</v>
      </c>
      <c r="P5" s="76" t="s">
        <v>507</v>
      </c>
      <c r="Q5" s="56"/>
      <c r="AL5" s="70">
        <f t="shared" si="0"/>
        <v>8</v>
      </c>
      <c r="AM5" s="70">
        <f t="shared" si="1"/>
        <v>0</v>
      </c>
      <c r="AN5" s="70">
        <f t="shared" si="2"/>
        <v>10</v>
      </c>
      <c r="AO5" s="70">
        <f t="shared" si="3"/>
        <v>0</v>
      </c>
      <c r="AP5" s="70">
        <f t="shared" si="4"/>
        <v>0</v>
      </c>
      <c r="AQ5" s="70">
        <f t="shared" si="5"/>
        <v>0</v>
      </c>
      <c r="AR5" s="72">
        <f t="shared" si="6"/>
        <v>0</v>
      </c>
      <c r="AS5" s="71">
        <f t="shared" si="7"/>
        <v>18</v>
      </c>
    </row>
    <row r="6" spans="1:45" ht="12.75">
      <c r="A6" s="76" t="s">
        <v>216</v>
      </c>
      <c r="B6" s="76" t="s">
        <v>222</v>
      </c>
      <c r="C6" s="76" t="s">
        <v>218</v>
      </c>
      <c r="D6" s="76" t="s">
        <v>221</v>
      </c>
      <c r="E6" s="77" t="s">
        <v>29</v>
      </c>
      <c r="F6" s="78">
        <v>7.16469804175123</v>
      </c>
      <c r="G6" s="8" t="s">
        <v>35</v>
      </c>
      <c r="H6" s="6" t="s">
        <v>9</v>
      </c>
      <c r="I6" s="8" t="s">
        <v>15</v>
      </c>
      <c r="J6" s="18" t="s">
        <v>4</v>
      </c>
      <c r="K6" s="6" t="s">
        <v>24</v>
      </c>
      <c r="L6" s="50">
        <f>IF(AS6&gt;0,AS6,"")</f>
        <v>51</v>
      </c>
      <c r="M6" s="17"/>
      <c r="N6" s="19" t="s">
        <v>3</v>
      </c>
      <c r="O6" s="76" t="s">
        <v>506</v>
      </c>
      <c r="P6" s="76" t="s">
        <v>507</v>
      </c>
      <c r="Q6" s="56"/>
      <c r="AL6" s="70">
        <f t="shared" si="0"/>
        <v>12</v>
      </c>
      <c r="AM6" s="70">
        <f t="shared" si="1"/>
        <v>0</v>
      </c>
      <c r="AN6" s="70">
        <f t="shared" si="2"/>
        <v>20</v>
      </c>
      <c r="AO6" s="70">
        <f t="shared" si="3"/>
        <v>16</v>
      </c>
      <c r="AP6" s="70">
        <f t="shared" si="4"/>
        <v>0</v>
      </c>
      <c r="AQ6" s="70">
        <f t="shared" si="5"/>
        <v>0</v>
      </c>
      <c r="AR6" s="72">
        <f t="shared" si="6"/>
        <v>3</v>
      </c>
      <c r="AS6" s="71">
        <f t="shared" si="7"/>
        <v>51</v>
      </c>
    </row>
    <row r="7" spans="1:45" ht="12.75">
      <c r="A7" s="76" t="s">
        <v>216</v>
      </c>
      <c r="B7" s="76" t="s">
        <v>224</v>
      </c>
      <c r="C7" s="76" t="s">
        <v>218</v>
      </c>
      <c r="D7" s="76" t="s">
        <v>221</v>
      </c>
      <c r="E7" s="77" t="s">
        <v>30</v>
      </c>
      <c r="F7" s="78">
        <v>7.16469804175123</v>
      </c>
      <c r="G7" s="81" t="s">
        <v>38</v>
      </c>
      <c r="H7" s="7" t="s">
        <v>9</v>
      </c>
      <c r="I7" s="8" t="s">
        <v>15</v>
      </c>
      <c r="J7" s="18" t="s">
        <v>4</v>
      </c>
      <c r="K7" s="6" t="s">
        <v>25</v>
      </c>
      <c r="L7" s="50">
        <f>IF(AS7&gt;0,AS7,"")</f>
        <v>37</v>
      </c>
      <c r="M7" s="17"/>
      <c r="N7" s="19" t="s">
        <v>3</v>
      </c>
      <c r="O7" s="76" t="s">
        <v>506</v>
      </c>
      <c r="P7" s="76" t="s">
        <v>507</v>
      </c>
      <c r="Q7" s="56"/>
      <c r="AL7" s="70">
        <f t="shared" si="0"/>
        <v>16</v>
      </c>
      <c r="AM7" s="70">
        <f t="shared" si="1"/>
        <v>0</v>
      </c>
      <c r="AN7" s="70">
        <f t="shared" si="2"/>
        <v>5</v>
      </c>
      <c r="AO7" s="70">
        <f t="shared" si="3"/>
        <v>16</v>
      </c>
      <c r="AP7" s="70">
        <f t="shared" si="4"/>
        <v>0</v>
      </c>
      <c r="AQ7" s="70">
        <f t="shared" si="5"/>
        <v>0</v>
      </c>
      <c r="AR7" s="72">
        <f t="shared" si="6"/>
        <v>0</v>
      </c>
      <c r="AS7" s="71">
        <f t="shared" si="7"/>
        <v>37</v>
      </c>
    </row>
    <row r="8" spans="1:45" ht="12.75">
      <c r="A8" s="76" t="s">
        <v>216</v>
      </c>
      <c r="B8" s="76" t="s">
        <v>225</v>
      </c>
      <c r="C8" s="76" t="s">
        <v>218</v>
      </c>
      <c r="D8" s="76" t="s">
        <v>226</v>
      </c>
      <c r="E8" s="77" t="s">
        <v>33</v>
      </c>
      <c r="F8" s="78">
        <v>7.16469804175123</v>
      </c>
      <c r="G8" s="81" t="s">
        <v>38</v>
      </c>
      <c r="H8" s="7" t="s">
        <v>176</v>
      </c>
      <c r="I8" s="8" t="s">
        <v>15</v>
      </c>
      <c r="J8" s="18" t="s">
        <v>4</v>
      </c>
      <c r="K8" s="6" t="s">
        <v>25</v>
      </c>
      <c r="L8" s="50">
        <f>IF(AS8&gt;0,AS8,"")</f>
        <v>9</v>
      </c>
      <c r="M8" s="17"/>
      <c r="N8" s="19" t="s">
        <v>3</v>
      </c>
      <c r="O8" s="76" t="s">
        <v>506</v>
      </c>
      <c r="P8" s="76" t="s">
        <v>507</v>
      </c>
      <c r="Q8" s="56"/>
      <c r="AL8" s="70">
        <f t="shared" si="0"/>
        <v>4</v>
      </c>
      <c r="AM8" s="70">
        <f t="shared" si="1"/>
        <v>0</v>
      </c>
      <c r="AN8" s="70">
        <f t="shared" si="2"/>
        <v>5</v>
      </c>
      <c r="AO8" s="70">
        <f t="shared" si="3"/>
        <v>0</v>
      </c>
      <c r="AP8" s="70">
        <f t="shared" si="4"/>
        <v>0</v>
      </c>
      <c r="AQ8" s="70">
        <f t="shared" si="5"/>
        <v>0</v>
      </c>
      <c r="AR8" s="72">
        <f t="shared" si="6"/>
        <v>0</v>
      </c>
      <c r="AS8" s="71">
        <f t="shared" si="7"/>
        <v>9</v>
      </c>
    </row>
    <row r="9" spans="1:45" ht="12.75">
      <c r="A9" s="91" t="s">
        <v>216</v>
      </c>
      <c r="B9" s="91" t="s">
        <v>227</v>
      </c>
      <c r="C9" s="76" t="s">
        <v>218</v>
      </c>
      <c r="D9" s="76" t="s">
        <v>226</v>
      </c>
      <c r="E9" s="77" t="s">
        <v>30</v>
      </c>
      <c r="F9" s="78">
        <v>7.16469804175123</v>
      </c>
      <c r="G9" s="81"/>
      <c r="H9" s="7"/>
      <c r="I9" s="8"/>
      <c r="J9" s="18"/>
      <c r="K9" s="6"/>
      <c r="L9" s="50">
        <f>IF(AS9&gt;0,AS9,"")</f>
        <v>16</v>
      </c>
      <c r="M9" s="17"/>
      <c r="N9" s="19" t="s">
        <v>3</v>
      </c>
      <c r="O9" s="76" t="s">
        <v>506</v>
      </c>
      <c r="P9" s="76" t="s">
        <v>507</v>
      </c>
      <c r="Q9" s="56"/>
      <c r="AL9" s="70">
        <f t="shared" si="0"/>
        <v>16</v>
      </c>
      <c r="AM9" s="70">
        <f t="shared" si="1"/>
        <v>0</v>
      </c>
      <c r="AN9" s="70">
        <f t="shared" si="2"/>
        <v>0</v>
      </c>
      <c r="AO9" s="70">
        <f t="shared" si="3"/>
        <v>0</v>
      </c>
      <c r="AP9" s="70">
        <f t="shared" si="4"/>
        <v>0</v>
      </c>
      <c r="AQ9" s="70">
        <f t="shared" si="5"/>
        <v>0</v>
      </c>
      <c r="AR9" s="72">
        <f t="shared" si="6"/>
        <v>0</v>
      </c>
      <c r="AS9" s="71">
        <f t="shared" si="7"/>
        <v>16</v>
      </c>
    </row>
    <row r="10" spans="1:45" ht="12.75">
      <c r="A10" s="83" t="s">
        <v>216</v>
      </c>
      <c r="B10" s="84" t="s">
        <v>517</v>
      </c>
      <c r="C10" s="9"/>
      <c r="D10" s="9" t="s">
        <v>516</v>
      </c>
      <c r="E10" s="82" t="s">
        <v>28</v>
      </c>
      <c r="F10" s="89"/>
      <c r="G10" s="87" t="s">
        <v>37</v>
      </c>
      <c r="H10" s="20" t="s">
        <v>176</v>
      </c>
      <c r="I10" s="88" t="s">
        <v>15</v>
      </c>
      <c r="J10" s="22" t="s">
        <v>4</v>
      </c>
      <c r="K10" s="23" t="s">
        <v>25</v>
      </c>
      <c r="L10" s="50">
        <f>IF(AS10&gt;0,AS10,"")</f>
        <v>18</v>
      </c>
      <c r="M10" s="17"/>
      <c r="N10" s="19" t="s">
        <v>4</v>
      </c>
      <c r="O10" s="76" t="s">
        <v>506</v>
      </c>
      <c r="P10" s="76" t="s">
        <v>507</v>
      </c>
      <c r="Q10" s="56"/>
      <c r="AL10" s="70">
        <f t="shared" si="0"/>
        <v>8</v>
      </c>
      <c r="AM10" s="70">
        <f t="shared" si="1"/>
        <v>0</v>
      </c>
      <c r="AN10" s="70">
        <f t="shared" si="2"/>
        <v>10</v>
      </c>
      <c r="AO10" s="70">
        <f t="shared" si="3"/>
        <v>0</v>
      </c>
      <c r="AP10" s="70">
        <f t="shared" si="4"/>
        <v>0</v>
      </c>
      <c r="AQ10" s="70">
        <f t="shared" si="5"/>
        <v>0</v>
      </c>
      <c r="AR10" s="72">
        <f t="shared" si="6"/>
        <v>0</v>
      </c>
      <c r="AS10" s="71">
        <f t="shared" si="7"/>
        <v>18</v>
      </c>
    </row>
    <row r="11" spans="1:45" ht="12.75">
      <c r="A11" s="83" t="s">
        <v>216</v>
      </c>
      <c r="B11" s="84" t="s">
        <v>518</v>
      </c>
      <c r="C11" s="9"/>
      <c r="D11" s="9" t="s">
        <v>516</v>
      </c>
      <c r="E11" s="82" t="s">
        <v>28</v>
      </c>
      <c r="F11" s="89"/>
      <c r="G11" s="87" t="s">
        <v>37</v>
      </c>
      <c r="H11" s="20" t="s">
        <v>176</v>
      </c>
      <c r="I11" s="88" t="s">
        <v>15</v>
      </c>
      <c r="J11" s="22" t="s">
        <v>4</v>
      </c>
      <c r="K11" s="23" t="s">
        <v>25</v>
      </c>
      <c r="L11" s="50">
        <f>IF(AS11&gt;0,AS11,"")</f>
        <v>18</v>
      </c>
      <c r="M11" s="17"/>
      <c r="N11" s="19" t="s">
        <v>4</v>
      </c>
      <c r="O11" s="76" t="s">
        <v>506</v>
      </c>
      <c r="P11" s="76" t="s">
        <v>507</v>
      </c>
      <c r="Q11" s="56"/>
      <c r="AL11" s="70">
        <f t="shared" si="0"/>
        <v>8</v>
      </c>
      <c r="AM11" s="70">
        <f t="shared" si="1"/>
        <v>0</v>
      </c>
      <c r="AN11" s="70">
        <f t="shared" si="2"/>
        <v>10</v>
      </c>
      <c r="AO11" s="70">
        <f t="shared" si="3"/>
        <v>0</v>
      </c>
      <c r="AP11" s="70">
        <f t="shared" si="4"/>
        <v>0</v>
      </c>
      <c r="AQ11" s="70">
        <f t="shared" si="5"/>
        <v>0</v>
      </c>
      <c r="AR11" s="72">
        <f t="shared" si="6"/>
        <v>0</v>
      </c>
      <c r="AS11" s="71">
        <f t="shared" si="7"/>
        <v>18</v>
      </c>
    </row>
    <row r="12" spans="1:45" ht="12.75">
      <c r="A12" s="76" t="s">
        <v>216</v>
      </c>
      <c r="B12" s="76" t="s">
        <v>228</v>
      </c>
      <c r="C12" s="76" t="s">
        <v>218</v>
      </c>
      <c r="D12" s="76" t="s">
        <v>219</v>
      </c>
      <c r="E12" s="77" t="s">
        <v>33</v>
      </c>
      <c r="F12" s="78">
        <v>7.16469804175123</v>
      </c>
      <c r="G12" s="81" t="s">
        <v>38</v>
      </c>
      <c r="H12" s="7" t="s">
        <v>176</v>
      </c>
      <c r="I12" s="8" t="s">
        <v>15</v>
      </c>
      <c r="J12" s="18" t="s">
        <v>4</v>
      </c>
      <c r="K12" s="6" t="s">
        <v>25</v>
      </c>
      <c r="L12" s="50">
        <f>IF(AS12&gt;0,AS12,"")</f>
        <v>9</v>
      </c>
      <c r="M12" s="17"/>
      <c r="N12" s="19" t="s">
        <v>3</v>
      </c>
      <c r="O12" s="76" t="s">
        <v>506</v>
      </c>
      <c r="P12" s="76" t="s">
        <v>507</v>
      </c>
      <c r="Q12" s="56"/>
      <c r="AL12" s="70">
        <f t="shared" si="0"/>
        <v>4</v>
      </c>
      <c r="AM12" s="70">
        <f t="shared" si="1"/>
        <v>0</v>
      </c>
      <c r="AN12" s="70">
        <f t="shared" si="2"/>
        <v>5</v>
      </c>
      <c r="AO12" s="70">
        <f t="shared" si="3"/>
        <v>0</v>
      </c>
      <c r="AP12" s="70">
        <f t="shared" si="4"/>
        <v>0</v>
      </c>
      <c r="AQ12" s="70">
        <f t="shared" si="5"/>
        <v>0</v>
      </c>
      <c r="AR12" s="72">
        <f t="shared" si="6"/>
        <v>0</v>
      </c>
      <c r="AS12" s="71">
        <f t="shared" si="7"/>
        <v>9</v>
      </c>
    </row>
    <row r="13" spans="1:45" ht="12.75">
      <c r="A13" s="76" t="s">
        <v>216</v>
      </c>
      <c r="B13" s="76" t="s">
        <v>229</v>
      </c>
      <c r="C13" s="76" t="s">
        <v>218</v>
      </c>
      <c r="D13" s="76" t="s">
        <v>219</v>
      </c>
      <c r="E13" s="77" t="s">
        <v>33</v>
      </c>
      <c r="F13" s="78">
        <v>7.16469804175123</v>
      </c>
      <c r="G13" s="81" t="s">
        <v>38</v>
      </c>
      <c r="H13" s="7" t="s">
        <v>176</v>
      </c>
      <c r="I13" s="8" t="s">
        <v>15</v>
      </c>
      <c r="J13" s="18" t="s">
        <v>4</v>
      </c>
      <c r="K13" s="6" t="s">
        <v>25</v>
      </c>
      <c r="L13" s="50">
        <f>IF(AS13&gt;0,AS13,"")</f>
        <v>9</v>
      </c>
      <c r="M13" s="17"/>
      <c r="N13" s="19" t="s">
        <v>3</v>
      </c>
      <c r="O13" s="76" t="s">
        <v>506</v>
      </c>
      <c r="P13" s="76" t="s">
        <v>507</v>
      </c>
      <c r="Q13" s="56"/>
      <c r="AL13" s="70">
        <f t="shared" si="0"/>
        <v>4</v>
      </c>
      <c r="AM13" s="70">
        <f t="shared" si="1"/>
        <v>0</v>
      </c>
      <c r="AN13" s="70">
        <f t="shared" si="2"/>
        <v>5</v>
      </c>
      <c r="AO13" s="70">
        <f t="shared" si="3"/>
        <v>0</v>
      </c>
      <c r="AP13" s="70">
        <f t="shared" si="4"/>
        <v>0</v>
      </c>
      <c r="AQ13" s="70">
        <f t="shared" si="5"/>
        <v>0</v>
      </c>
      <c r="AR13" s="72">
        <f t="shared" si="6"/>
        <v>0</v>
      </c>
      <c r="AS13" s="71">
        <f t="shared" si="7"/>
        <v>9</v>
      </c>
    </row>
    <row r="14" spans="1:45" ht="12.75">
      <c r="A14" s="76" t="s">
        <v>216</v>
      </c>
      <c r="B14" s="76" t="s">
        <v>230</v>
      </c>
      <c r="C14" s="76" t="s">
        <v>218</v>
      </c>
      <c r="D14" s="76" t="s">
        <v>231</v>
      </c>
      <c r="E14" s="77" t="s">
        <v>31</v>
      </c>
      <c r="F14" s="78">
        <v>7.16469804175123</v>
      </c>
      <c r="G14" s="81" t="s">
        <v>38</v>
      </c>
      <c r="H14" s="6" t="s">
        <v>176</v>
      </c>
      <c r="I14" s="8" t="s">
        <v>15</v>
      </c>
      <c r="J14" s="18" t="s">
        <v>4</v>
      </c>
      <c r="K14" s="6" t="s">
        <v>25</v>
      </c>
      <c r="L14" s="50">
        <f>IF(AS14&gt;0,AS14,"")</f>
        <v>5</v>
      </c>
      <c r="M14" s="17"/>
      <c r="N14" s="19" t="s">
        <v>3</v>
      </c>
      <c r="O14" s="76" t="s">
        <v>506</v>
      </c>
      <c r="P14" s="76" t="s">
        <v>507</v>
      </c>
      <c r="Q14" s="56"/>
      <c r="AL14" s="70">
        <f t="shared" si="0"/>
        <v>0</v>
      </c>
      <c r="AM14" s="70">
        <f t="shared" si="1"/>
        <v>0</v>
      </c>
      <c r="AN14" s="70">
        <f t="shared" si="2"/>
        <v>5</v>
      </c>
      <c r="AO14" s="70">
        <f t="shared" si="3"/>
        <v>0</v>
      </c>
      <c r="AP14" s="70">
        <f t="shared" si="4"/>
        <v>0</v>
      </c>
      <c r="AQ14" s="70">
        <f t="shared" si="5"/>
        <v>0</v>
      </c>
      <c r="AR14" s="72">
        <f t="shared" si="6"/>
        <v>0</v>
      </c>
      <c r="AS14" s="71">
        <f t="shared" si="7"/>
        <v>5</v>
      </c>
    </row>
    <row r="15" spans="1:45" ht="12.75">
      <c r="A15" s="76" t="s">
        <v>216</v>
      </c>
      <c r="B15" s="76" t="s">
        <v>232</v>
      </c>
      <c r="C15" s="76" t="s">
        <v>218</v>
      </c>
      <c r="D15" s="76" t="s">
        <v>226</v>
      </c>
      <c r="E15" s="77" t="s">
        <v>33</v>
      </c>
      <c r="F15" s="78">
        <v>7.16469804175123</v>
      </c>
      <c r="G15" s="81" t="s">
        <v>38</v>
      </c>
      <c r="H15" s="7" t="s">
        <v>176</v>
      </c>
      <c r="I15" s="8" t="s">
        <v>15</v>
      </c>
      <c r="J15" s="18" t="s">
        <v>4</v>
      </c>
      <c r="K15" s="6" t="s">
        <v>25</v>
      </c>
      <c r="L15" s="50">
        <f>IF(AS15&gt;0,AS15,"")</f>
        <v>9</v>
      </c>
      <c r="M15" s="17"/>
      <c r="N15" s="19" t="s">
        <v>3</v>
      </c>
      <c r="O15" s="76" t="s">
        <v>506</v>
      </c>
      <c r="P15" s="76" t="s">
        <v>507</v>
      </c>
      <c r="Q15" s="56"/>
      <c r="AL15" s="70">
        <f t="shared" si="0"/>
        <v>4</v>
      </c>
      <c r="AM15" s="70">
        <f t="shared" si="1"/>
        <v>0</v>
      </c>
      <c r="AN15" s="70">
        <f t="shared" si="2"/>
        <v>5</v>
      </c>
      <c r="AO15" s="70">
        <f t="shared" si="3"/>
        <v>0</v>
      </c>
      <c r="AP15" s="70">
        <f t="shared" si="4"/>
        <v>0</v>
      </c>
      <c r="AQ15" s="70">
        <f t="shared" si="5"/>
        <v>0</v>
      </c>
      <c r="AR15" s="72">
        <f t="shared" si="6"/>
        <v>0</v>
      </c>
      <c r="AS15" s="71">
        <f t="shared" si="7"/>
        <v>9</v>
      </c>
    </row>
    <row r="16" spans="1:45" ht="12.75">
      <c r="A16" s="76" t="s">
        <v>216</v>
      </c>
      <c r="B16" s="76" t="s">
        <v>233</v>
      </c>
      <c r="C16" s="76" t="s">
        <v>218</v>
      </c>
      <c r="D16" s="76" t="s">
        <v>221</v>
      </c>
      <c r="E16" s="77" t="s">
        <v>29</v>
      </c>
      <c r="F16" s="78">
        <v>7.16469804175123</v>
      </c>
      <c r="G16" s="81" t="s">
        <v>35</v>
      </c>
      <c r="H16" s="6" t="s">
        <v>9</v>
      </c>
      <c r="I16" s="8" t="s">
        <v>15</v>
      </c>
      <c r="J16" s="18" t="s">
        <v>4</v>
      </c>
      <c r="K16" s="6" t="s">
        <v>25</v>
      </c>
      <c r="L16" s="50">
        <f>IF(AS16&gt;0,AS16,"")</f>
        <v>48</v>
      </c>
      <c r="M16" s="17"/>
      <c r="N16" s="19" t="s">
        <v>3</v>
      </c>
      <c r="O16" s="76" t="s">
        <v>506</v>
      </c>
      <c r="P16" s="76" t="s">
        <v>507</v>
      </c>
      <c r="Q16" s="56"/>
      <c r="AL16" s="70">
        <f t="shared" si="0"/>
        <v>12</v>
      </c>
      <c r="AM16" s="70">
        <f t="shared" si="1"/>
        <v>0</v>
      </c>
      <c r="AN16" s="70">
        <f t="shared" si="2"/>
        <v>20</v>
      </c>
      <c r="AO16" s="70">
        <f t="shared" si="3"/>
        <v>16</v>
      </c>
      <c r="AP16" s="70">
        <f t="shared" si="4"/>
        <v>0</v>
      </c>
      <c r="AQ16" s="70">
        <f t="shared" si="5"/>
        <v>0</v>
      </c>
      <c r="AR16" s="72">
        <f t="shared" si="6"/>
        <v>0</v>
      </c>
      <c r="AS16" s="71">
        <f t="shared" si="7"/>
        <v>48</v>
      </c>
    </row>
    <row r="17" spans="1:45" ht="12.75">
      <c r="A17" s="92" t="s">
        <v>216</v>
      </c>
      <c r="B17" s="92" t="s">
        <v>234</v>
      </c>
      <c r="C17" s="76" t="s">
        <v>218</v>
      </c>
      <c r="D17" s="76" t="s">
        <v>221</v>
      </c>
      <c r="E17" s="77" t="s">
        <v>30</v>
      </c>
      <c r="F17" s="78">
        <v>7.16469804175123</v>
      </c>
      <c r="G17" s="8"/>
      <c r="H17" s="6"/>
      <c r="I17" s="8" t="s">
        <v>15</v>
      </c>
      <c r="J17" s="18" t="s">
        <v>4</v>
      </c>
      <c r="K17" s="6"/>
      <c r="L17" s="50">
        <f>IF(AS17&gt;0,AS17,"")</f>
        <v>16</v>
      </c>
      <c r="M17" s="17"/>
      <c r="N17" s="19" t="s">
        <v>3</v>
      </c>
      <c r="O17" s="76" t="s">
        <v>506</v>
      </c>
      <c r="P17" s="76" t="s">
        <v>507</v>
      </c>
      <c r="Q17" s="56" t="s">
        <v>515</v>
      </c>
      <c r="AL17" s="70">
        <f t="shared" si="0"/>
        <v>16</v>
      </c>
      <c r="AM17" s="70">
        <f t="shared" si="1"/>
        <v>0</v>
      </c>
      <c r="AN17" s="70">
        <f t="shared" si="2"/>
        <v>0</v>
      </c>
      <c r="AO17" s="70">
        <f t="shared" si="3"/>
        <v>0</v>
      </c>
      <c r="AP17" s="70">
        <f t="shared" si="4"/>
        <v>0</v>
      </c>
      <c r="AQ17" s="70">
        <f t="shared" si="5"/>
        <v>0</v>
      </c>
      <c r="AR17" s="72">
        <f t="shared" si="6"/>
        <v>0</v>
      </c>
      <c r="AS17" s="71">
        <f t="shared" si="7"/>
        <v>16</v>
      </c>
    </row>
    <row r="18" spans="1:45" ht="12.75">
      <c r="A18" s="76" t="s">
        <v>216</v>
      </c>
      <c r="B18" s="76" t="s">
        <v>235</v>
      </c>
      <c r="C18" s="76" t="s">
        <v>218</v>
      </c>
      <c r="D18" s="76" t="s">
        <v>226</v>
      </c>
      <c r="E18" s="77" t="s">
        <v>33</v>
      </c>
      <c r="F18" s="78">
        <v>7.16469804175123</v>
      </c>
      <c r="G18" s="81" t="s">
        <v>38</v>
      </c>
      <c r="H18" s="7" t="s">
        <v>176</v>
      </c>
      <c r="I18" s="8" t="s">
        <v>15</v>
      </c>
      <c r="J18" s="18" t="s">
        <v>4</v>
      </c>
      <c r="K18" s="6" t="s">
        <v>25</v>
      </c>
      <c r="L18" s="50">
        <f>IF(AS18&gt;0,AS18,"")</f>
        <v>9</v>
      </c>
      <c r="M18" s="17"/>
      <c r="N18" s="19" t="s">
        <v>3</v>
      </c>
      <c r="O18" s="76" t="s">
        <v>506</v>
      </c>
      <c r="P18" s="76" t="s">
        <v>507</v>
      </c>
      <c r="Q18" s="56"/>
      <c r="AL18" s="70">
        <f t="shared" si="0"/>
        <v>4</v>
      </c>
      <c r="AM18" s="70">
        <f t="shared" si="1"/>
        <v>0</v>
      </c>
      <c r="AN18" s="70">
        <f t="shared" si="2"/>
        <v>5</v>
      </c>
      <c r="AO18" s="70">
        <f t="shared" si="3"/>
        <v>0</v>
      </c>
      <c r="AP18" s="70">
        <f t="shared" si="4"/>
        <v>0</v>
      </c>
      <c r="AQ18" s="70">
        <f t="shared" si="5"/>
        <v>0</v>
      </c>
      <c r="AR18" s="70">
        <f t="shared" si="6"/>
        <v>0</v>
      </c>
      <c r="AS18" s="71">
        <f t="shared" si="7"/>
        <v>9</v>
      </c>
    </row>
    <row r="19" spans="1:45" ht="12.75">
      <c r="A19" s="83" t="s">
        <v>216</v>
      </c>
      <c r="B19" s="84" t="s">
        <v>522</v>
      </c>
      <c r="C19" s="9"/>
      <c r="D19" s="9" t="s">
        <v>516</v>
      </c>
      <c r="E19" s="82" t="s">
        <v>28</v>
      </c>
      <c r="F19" s="89"/>
      <c r="G19" s="87" t="s">
        <v>37</v>
      </c>
      <c r="H19" s="20" t="s">
        <v>176</v>
      </c>
      <c r="I19" s="88" t="s">
        <v>15</v>
      </c>
      <c r="J19" s="22" t="s">
        <v>4</v>
      </c>
      <c r="K19" s="23" t="s">
        <v>25</v>
      </c>
      <c r="L19" s="50">
        <f>IF(AS19&gt;0,AS19,"")</f>
        <v>18</v>
      </c>
      <c r="M19" s="17"/>
      <c r="N19" s="19" t="s">
        <v>4</v>
      </c>
      <c r="O19" s="76" t="s">
        <v>506</v>
      </c>
      <c r="P19" s="76" t="s">
        <v>507</v>
      </c>
      <c r="Q19" s="56"/>
      <c r="AL19" s="70">
        <f t="shared" si="0"/>
        <v>8</v>
      </c>
      <c r="AM19" s="70">
        <f t="shared" si="1"/>
        <v>0</v>
      </c>
      <c r="AN19" s="70">
        <f t="shared" si="2"/>
        <v>10</v>
      </c>
      <c r="AO19" s="70">
        <f t="shared" si="3"/>
        <v>0</v>
      </c>
      <c r="AP19" s="70">
        <f t="shared" si="4"/>
        <v>0</v>
      </c>
      <c r="AQ19" s="70">
        <f t="shared" si="5"/>
        <v>0</v>
      </c>
      <c r="AR19" s="70">
        <f t="shared" si="6"/>
        <v>0</v>
      </c>
      <c r="AS19" s="71">
        <f t="shared" si="7"/>
        <v>18</v>
      </c>
    </row>
    <row r="20" spans="1:45" ht="12.75">
      <c r="A20" s="76" t="s">
        <v>216</v>
      </c>
      <c r="B20" s="76" t="s">
        <v>236</v>
      </c>
      <c r="C20" s="76" t="s">
        <v>218</v>
      </c>
      <c r="D20" s="76" t="s">
        <v>221</v>
      </c>
      <c r="E20" s="77" t="s">
        <v>29</v>
      </c>
      <c r="F20" s="78">
        <v>7.16469804175123</v>
      </c>
      <c r="G20" s="126" t="s">
        <v>38</v>
      </c>
      <c r="H20" s="127" t="s">
        <v>9</v>
      </c>
      <c r="I20" s="8" t="s">
        <v>15</v>
      </c>
      <c r="J20" s="18" t="s">
        <v>4</v>
      </c>
      <c r="K20" s="6" t="s">
        <v>25</v>
      </c>
      <c r="L20" s="50">
        <f>IF(AS20&gt;0,AS20,"")</f>
        <v>33</v>
      </c>
      <c r="M20" s="17"/>
      <c r="N20" s="19" t="s">
        <v>3</v>
      </c>
      <c r="O20" s="76" t="s">
        <v>506</v>
      </c>
      <c r="P20" s="76" t="s">
        <v>507</v>
      </c>
      <c r="Q20" s="56"/>
      <c r="AL20" s="70">
        <f t="shared" si="0"/>
        <v>12</v>
      </c>
      <c r="AM20" s="70">
        <f t="shared" si="1"/>
        <v>0</v>
      </c>
      <c r="AN20" s="70">
        <f t="shared" si="2"/>
        <v>5</v>
      </c>
      <c r="AO20" s="70">
        <f t="shared" si="3"/>
        <v>16</v>
      </c>
      <c r="AP20" s="70">
        <f t="shared" si="4"/>
        <v>0</v>
      </c>
      <c r="AQ20" s="70">
        <f t="shared" si="5"/>
        <v>0</v>
      </c>
      <c r="AR20" s="70">
        <f t="shared" si="6"/>
        <v>0</v>
      </c>
      <c r="AS20" s="71">
        <f t="shared" si="7"/>
        <v>33</v>
      </c>
    </row>
    <row r="21" spans="1:45" ht="12.75">
      <c r="A21" s="92" t="s">
        <v>216</v>
      </c>
      <c r="B21" s="92" t="s">
        <v>237</v>
      </c>
      <c r="C21" s="76" t="s">
        <v>218</v>
      </c>
      <c r="D21" s="76" t="s">
        <v>221</v>
      </c>
      <c r="E21" s="77" t="s">
        <v>29</v>
      </c>
      <c r="F21" s="78">
        <v>7.16469804175123</v>
      </c>
      <c r="G21" s="87"/>
      <c r="H21" s="87"/>
      <c r="I21" s="8" t="s">
        <v>15</v>
      </c>
      <c r="J21" s="18" t="s">
        <v>4</v>
      </c>
      <c r="K21" s="23"/>
      <c r="L21" s="50">
        <f>IF(AS21&gt;0,AS21,"")</f>
        <v>12</v>
      </c>
      <c r="M21" s="17"/>
      <c r="N21" s="19" t="s">
        <v>3</v>
      </c>
      <c r="O21" s="76" t="s">
        <v>506</v>
      </c>
      <c r="P21" s="76" t="s">
        <v>507</v>
      </c>
      <c r="Q21" s="56" t="s">
        <v>531</v>
      </c>
      <c r="AL21" s="70">
        <f t="shared" si="0"/>
        <v>12</v>
      </c>
      <c r="AM21" s="70">
        <f t="shared" si="1"/>
        <v>0</v>
      </c>
      <c r="AN21" s="70">
        <f t="shared" si="2"/>
        <v>0</v>
      </c>
      <c r="AO21" s="70">
        <f t="shared" si="3"/>
        <v>0</v>
      </c>
      <c r="AP21" s="70">
        <f t="shared" si="4"/>
        <v>0</v>
      </c>
      <c r="AQ21" s="70">
        <f t="shared" si="5"/>
        <v>0</v>
      </c>
      <c r="AR21" s="70">
        <f t="shared" si="6"/>
        <v>0</v>
      </c>
      <c r="AS21" s="71">
        <f t="shared" si="7"/>
        <v>12</v>
      </c>
    </row>
    <row r="22" spans="1:45" ht="12.75">
      <c r="A22" s="76" t="s">
        <v>238</v>
      </c>
      <c r="B22" s="76" t="s">
        <v>239</v>
      </c>
      <c r="C22" s="76" t="s">
        <v>218</v>
      </c>
      <c r="D22" s="76" t="s">
        <v>240</v>
      </c>
      <c r="E22" s="77" t="s">
        <v>31</v>
      </c>
      <c r="F22" s="78">
        <v>11.2379629063447</v>
      </c>
      <c r="G22" s="87" t="s">
        <v>209</v>
      </c>
      <c r="H22" s="20" t="s">
        <v>13</v>
      </c>
      <c r="I22" s="88" t="s">
        <v>15</v>
      </c>
      <c r="J22" s="22" t="s">
        <v>4</v>
      </c>
      <c r="K22" s="23" t="s">
        <v>24</v>
      </c>
      <c r="L22" s="50">
        <f>IF(AS22&gt;0,AS22,"")</f>
        <v>3</v>
      </c>
      <c r="M22" s="17"/>
      <c r="N22" s="19" t="s">
        <v>3</v>
      </c>
      <c r="O22" s="76" t="s">
        <v>506</v>
      </c>
      <c r="P22" s="76" t="s">
        <v>507</v>
      </c>
      <c r="Q22" s="56"/>
      <c r="AL22" s="70">
        <f t="shared" si="0"/>
        <v>0</v>
      </c>
      <c r="AM22" s="70">
        <f t="shared" si="1"/>
        <v>0</v>
      </c>
      <c r="AN22" s="70">
        <f t="shared" si="2"/>
        <v>0</v>
      </c>
      <c r="AO22" s="70">
        <f t="shared" si="3"/>
        <v>0</v>
      </c>
      <c r="AP22" s="70">
        <f t="shared" si="4"/>
        <v>0</v>
      </c>
      <c r="AQ22" s="70">
        <f t="shared" si="5"/>
        <v>0</v>
      </c>
      <c r="AR22" s="70">
        <f t="shared" si="6"/>
        <v>3</v>
      </c>
      <c r="AS22" s="71">
        <f t="shared" si="7"/>
        <v>3</v>
      </c>
    </row>
    <row r="23" spans="1:45" ht="12.75">
      <c r="A23" s="76" t="s">
        <v>238</v>
      </c>
      <c r="B23" s="76" t="s">
        <v>241</v>
      </c>
      <c r="C23" s="76" t="s">
        <v>218</v>
      </c>
      <c r="D23" s="76" t="s">
        <v>219</v>
      </c>
      <c r="E23" s="77" t="s">
        <v>31</v>
      </c>
      <c r="F23" s="78">
        <v>4.92993880856921</v>
      </c>
      <c r="G23" s="87" t="s">
        <v>38</v>
      </c>
      <c r="H23" s="87" t="s">
        <v>176</v>
      </c>
      <c r="I23" s="88" t="s">
        <v>15</v>
      </c>
      <c r="J23" s="22" t="s">
        <v>4</v>
      </c>
      <c r="K23" s="23" t="s">
        <v>24</v>
      </c>
      <c r="L23" s="50">
        <f>IF(AS23&gt;0,AS23,"")</f>
        <v>8</v>
      </c>
      <c r="M23" s="17"/>
      <c r="N23" s="19" t="s">
        <v>3</v>
      </c>
      <c r="O23" s="76" t="s">
        <v>506</v>
      </c>
      <c r="P23" s="76" t="s">
        <v>507</v>
      </c>
      <c r="Q23" s="56"/>
      <c r="AL23" s="70">
        <f t="shared" si="0"/>
        <v>0</v>
      </c>
      <c r="AM23" s="70">
        <f t="shared" si="1"/>
        <v>0</v>
      </c>
      <c r="AN23" s="70">
        <f t="shared" si="2"/>
        <v>5</v>
      </c>
      <c r="AO23" s="70">
        <f t="shared" si="3"/>
        <v>0</v>
      </c>
      <c r="AP23" s="70">
        <f t="shared" si="4"/>
        <v>0</v>
      </c>
      <c r="AQ23" s="70">
        <f t="shared" si="5"/>
        <v>0</v>
      </c>
      <c r="AR23" s="70">
        <f t="shared" si="6"/>
        <v>3</v>
      </c>
      <c r="AS23" s="71">
        <f t="shared" si="7"/>
        <v>8</v>
      </c>
    </row>
    <row r="24" spans="1:45" ht="12.75">
      <c r="A24" s="76" t="s">
        <v>238</v>
      </c>
      <c r="B24" s="76" t="s">
        <v>242</v>
      </c>
      <c r="C24" s="76" t="s">
        <v>218</v>
      </c>
      <c r="D24" s="76" t="s">
        <v>219</v>
      </c>
      <c r="E24" s="77" t="s">
        <v>31</v>
      </c>
      <c r="F24" s="78">
        <v>11.2379629063447</v>
      </c>
      <c r="G24" s="20" t="s">
        <v>38</v>
      </c>
      <c r="H24" s="20" t="s">
        <v>13</v>
      </c>
      <c r="I24" s="88" t="s">
        <v>15</v>
      </c>
      <c r="J24" s="22" t="s">
        <v>4</v>
      </c>
      <c r="K24" s="23" t="s">
        <v>24</v>
      </c>
      <c r="L24" s="50">
        <f>IF(AS24&gt;0,AS24,"")</f>
        <v>8</v>
      </c>
      <c r="M24" s="17"/>
      <c r="N24" s="19" t="s">
        <v>3</v>
      </c>
      <c r="O24" s="76" t="s">
        <v>506</v>
      </c>
      <c r="P24" s="76" t="s">
        <v>507</v>
      </c>
      <c r="Q24" s="56"/>
      <c r="AL24" s="70">
        <f t="shared" si="0"/>
        <v>0</v>
      </c>
      <c r="AM24" s="70">
        <f t="shared" si="1"/>
        <v>0</v>
      </c>
      <c r="AN24" s="70">
        <f t="shared" si="2"/>
        <v>5</v>
      </c>
      <c r="AO24" s="70">
        <f t="shared" si="3"/>
        <v>0</v>
      </c>
      <c r="AP24" s="70">
        <f t="shared" si="4"/>
        <v>0</v>
      </c>
      <c r="AQ24" s="70">
        <f t="shared" si="5"/>
        <v>0</v>
      </c>
      <c r="AR24" s="70">
        <f t="shared" si="6"/>
        <v>3</v>
      </c>
      <c r="AS24" s="71">
        <f t="shared" si="7"/>
        <v>8</v>
      </c>
    </row>
    <row r="25" spans="1:45" ht="12.75">
      <c r="A25" s="76" t="s">
        <v>238</v>
      </c>
      <c r="B25" s="76" t="s">
        <v>243</v>
      </c>
      <c r="C25" s="76" t="s">
        <v>218</v>
      </c>
      <c r="D25" s="76" t="s">
        <v>221</v>
      </c>
      <c r="E25" s="77" t="s">
        <v>30</v>
      </c>
      <c r="F25" s="78">
        <v>4.92993880856921</v>
      </c>
      <c r="G25" s="20" t="s">
        <v>38</v>
      </c>
      <c r="H25" s="20" t="s">
        <v>9</v>
      </c>
      <c r="I25" s="21" t="s">
        <v>15</v>
      </c>
      <c r="J25" s="22" t="s">
        <v>4</v>
      </c>
      <c r="K25" s="23" t="s">
        <v>25</v>
      </c>
      <c r="L25" s="50">
        <f>IF(AS25&gt;0,AS25,"")</f>
        <v>37</v>
      </c>
      <c r="M25" s="17"/>
      <c r="N25" s="19" t="s">
        <v>3</v>
      </c>
      <c r="O25" s="76" t="s">
        <v>506</v>
      </c>
      <c r="P25" s="76" t="s">
        <v>507</v>
      </c>
      <c r="Q25" s="56"/>
      <c r="AL25" s="70">
        <f t="shared" si="0"/>
        <v>16</v>
      </c>
      <c r="AM25" s="70">
        <f t="shared" si="1"/>
        <v>0</v>
      </c>
      <c r="AN25" s="70">
        <f t="shared" si="2"/>
        <v>5</v>
      </c>
      <c r="AO25" s="70">
        <f t="shared" si="3"/>
        <v>16</v>
      </c>
      <c r="AP25" s="70">
        <f t="shared" si="4"/>
        <v>0</v>
      </c>
      <c r="AQ25" s="70">
        <f t="shared" si="5"/>
        <v>0</v>
      </c>
      <c r="AR25" s="70">
        <f t="shared" si="6"/>
        <v>0</v>
      </c>
      <c r="AS25" s="71">
        <f t="shared" si="7"/>
        <v>37</v>
      </c>
    </row>
    <row r="26" spans="1:45" ht="12.75">
      <c r="A26" s="76" t="s">
        <v>238</v>
      </c>
      <c r="B26" s="76" t="s">
        <v>244</v>
      </c>
      <c r="C26" s="76" t="s">
        <v>218</v>
      </c>
      <c r="D26" s="76" t="s">
        <v>245</v>
      </c>
      <c r="E26" s="77" t="s">
        <v>31</v>
      </c>
      <c r="F26" s="78">
        <v>4.92993880856921</v>
      </c>
      <c r="G26" s="20" t="s">
        <v>38</v>
      </c>
      <c r="H26" s="20" t="s">
        <v>176</v>
      </c>
      <c r="I26" s="21" t="s">
        <v>15</v>
      </c>
      <c r="J26" s="22" t="s">
        <v>4</v>
      </c>
      <c r="K26" s="23" t="s">
        <v>24</v>
      </c>
      <c r="L26" s="50">
        <f>IF(AS26&gt;0,AS26,"")</f>
        <v>8</v>
      </c>
      <c r="M26" s="17"/>
      <c r="N26" s="19" t="s">
        <v>3</v>
      </c>
      <c r="O26" s="76" t="s">
        <v>506</v>
      </c>
      <c r="P26" s="76" t="s">
        <v>507</v>
      </c>
      <c r="Q26" s="56"/>
      <c r="AL26" s="70">
        <f t="shared" si="0"/>
        <v>0</v>
      </c>
      <c r="AM26" s="70">
        <f t="shared" si="1"/>
        <v>0</v>
      </c>
      <c r="AN26" s="70">
        <f t="shared" si="2"/>
        <v>5</v>
      </c>
      <c r="AO26" s="70">
        <f t="shared" si="3"/>
        <v>0</v>
      </c>
      <c r="AP26" s="70">
        <f t="shared" si="4"/>
        <v>0</v>
      </c>
      <c r="AQ26" s="70">
        <f t="shared" si="5"/>
        <v>0</v>
      </c>
      <c r="AR26" s="70">
        <f t="shared" si="6"/>
        <v>3</v>
      </c>
      <c r="AS26" s="71">
        <f t="shared" si="7"/>
        <v>8</v>
      </c>
    </row>
    <row r="27" spans="1:45" ht="12.75">
      <c r="A27" s="76" t="s">
        <v>238</v>
      </c>
      <c r="B27" s="76" t="s">
        <v>246</v>
      </c>
      <c r="C27" s="76" t="s">
        <v>218</v>
      </c>
      <c r="D27" s="76" t="s">
        <v>247</v>
      </c>
      <c r="E27" s="77" t="s">
        <v>31</v>
      </c>
      <c r="F27" s="78">
        <v>9.1880390271271</v>
      </c>
      <c r="G27" s="7" t="s">
        <v>209</v>
      </c>
      <c r="H27" s="6" t="s">
        <v>13</v>
      </c>
      <c r="I27" s="86" t="s">
        <v>15</v>
      </c>
      <c r="J27" s="18" t="s">
        <v>4</v>
      </c>
      <c r="K27" s="6" t="s">
        <v>25</v>
      </c>
      <c r="L27" s="50">
        <f>AS27</f>
        <v>0</v>
      </c>
      <c r="M27" s="17"/>
      <c r="N27" s="19" t="s">
        <v>3</v>
      </c>
      <c r="O27" s="76" t="s">
        <v>506</v>
      </c>
      <c r="P27" s="76" t="s">
        <v>507</v>
      </c>
      <c r="Q27" s="56"/>
      <c r="AL27" s="70">
        <f t="shared" si="0"/>
        <v>0</v>
      </c>
      <c r="AM27" s="70">
        <f t="shared" si="1"/>
        <v>0</v>
      </c>
      <c r="AN27" s="70">
        <f t="shared" si="2"/>
        <v>0</v>
      </c>
      <c r="AO27" s="70">
        <f t="shared" si="3"/>
        <v>0</v>
      </c>
      <c r="AP27" s="70">
        <f t="shared" si="4"/>
        <v>0</v>
      </c>
      <c r="AQ27" s="70">
        <f t="shared" si="5"/>
        <v>0</v>
      </c>
      <c r="AR27" s="70">
        <f t="shared" si="6"/>
        <v>0</v>
      </c>
      <c r="AS27" s="71">
        <f t="shared" si="7"/>
        <v>0</v>
      </c>
    </row>
    <row r="28" spans="1:45" ht="12.75">
      <c r="A28" s="76" t="s">
        <v>238</v>
      </c>
      <c r="B28" s="76" t="s">
        <v>248</v>
      </c>
      <c r="C28" s="76" t="s">
        <v>218</v>
      </c>
      <c r="D28" s="76" t="s">
        <v>249</v>
      </c>
      <c r="E28" s="77" t="s">
        <v>31</v>
      </c>
      <c r="F28" s="78">
        <v>4.92993880856921</v>
      </c>
      <c r="G28" s="20" t="s">
        <v>38</v>
      </c>
      <c r="H28" s="20" t="s">
        <v>176</v>
      </c>
      <c r="I28" s="21" t="s">
        <v>15</v>
      </c>
      <c r="J28" s="22" t="s">
        <v>4</v>
      </c>
      <c r="K28" s="23" t="s">
        <v>24</v>
      </c>
      <c r="L28" s="50">
        <f>IF(AS28&gt;0,AS28,"")</f>
        <v>8</v>
      </c>
      <c r="M28" s="17"/>
      <c r="N28" s="19" t="s">
        <v>3</v>
      </c>
      <c r="O28" s="76" t="s">
        <v>506</v>
      </c>
      <c r="P28" s="76" t="s">
        <v>507</v>
      </c>
      <c r="Q28" s="56"/>
      <c r="AL28" s="70">
        <f t="shared" si="0"/>
        <v>0</v>
      </c>
      <c r="AM28" s="70">
        <f t="shared" si="1"/>
        <v>0</v>
      </c>
      <c r="AN28" s="70">
        <f t="shared" si="2"/>
        <v>5</v>
      </c>
      <c r="AO28" s="70">
        <f t="shared" si="3"/>
        <v>0</v>
      </c>
      <c r="AP28" s="70">
        <f t="shared" si="4"/>
        <v>0</v>
      </c>
      <c r="AQ28" s="70">
        <f t="shared" si="5"/>
        <v>0</v>
      </c>
      <c r="AR28" s="70">
        <f t="shared" si="6"/>
        <v>3</v>
      </c>
      <c r="AS28" s="71">
        <f t="shared" si="7"/>
        <v>8</v>
      </c>
    </row>
    <row r="29" spans="1:45" ht="12.75">
      <c r="A29" s="76" t="s">
        <v>238</v>
      </c>
      <c r="B29" s="76" t="s">
        <v>250</v>
      </c>
      <c r="C29" s="76" t="s">
        <v>218</v>
      </c>
      <c r="D29" s="76" t="s">
        <v>251</v>
      </c>
      <c r="E29" s="77" t="s">
        <v>31</v>
      </c>
      <c r="F29" s="78">
        <v>4.92993880856921</v>
      </c>
      <c r="G29" s="20" t="s">
        <v>38</v>
      </c>
      <c r="H29" s="20" t="s">
        <v>176</v>
      </c>
      <c r="I29" s="21" t="s">
        <v>15</v>
      </c>
      <c r="J29" s="22" t="s">
        <v>4</v>
      </c>
      <c r="K29" s="23" t="s">
        <v>24</v>
      </c>
      <c r="L29" s="50">
        <f>IF(AS29&gt;0,AS29,"")</f>
        <v>8</v>
      </c>
      <c r="M29" s="17"/>
      <c r="N29" s="19" t="s">
        <v>3</v>
      </c>
      <c r="O29" s="76" t="s">
        <v>506</v>
      </c>
      <c r="P29" s="76" t="s">
        <v>507</v>
      </c>
      <c r="Q29" s="56"/>
      <c r="AL29" s="70">
        <f t="shared" si="0"/>
        <v>0</v>
      </c>
      <c r="AM29" s="70">
        <f t="shared" si="1"/>
        <v>0</v>
      </c>
      <c r="AN29" s="70">
        <f t="shared" si="2"/>
        <v>5</v>
      </c>
      <c r="AO29" s="70">
        <f t="shared" si="3"/>
        <v>0</v>
      </c>
      <c r="AP29" s="70">
        <f t="shared" si="4"/>
        <v>0</v>
      </c>
      <c r="AQ29" s="70">
        <f t="shared" si="5"/>
        <v>0</v>
      </c>
      <c r="AR29" s="70">
        <f t="shared" si="6"/>
        <v>3</v>
      </c>
      <c r="AS29" s="71">
        <f t="shared" si="7"/>
        <v>8</v>
      </c>
    </row>
    <row r="30" spans="1:45" ht="12.75">
      <c r="A30" s="83" t="s">
        <v>520</v>
      </c>
      <c r="B30" s="84" t="s">
        <v>519</v>
      </c>
      <c r="C30" s="9"/>
      <c r="D30" s="9" t="s">
        <v>516</v>
      </c>
      <c r="E30" s="82" t="s">
        <v>28</v>
      </c>
      <c r="F30" s="89"/>
      <c r="G30" s="20" t="s">
        <v>37</v>
      </c>
      <c r="H30" s="20" t="s">
        <v>176</v>
      </c>
      <c r="I30" s="21" t="s">
        <v>15</v>
      </c>
      <c r="J30" s="22" t="s">
        <v>4</v>
      </c>
      <c r="K30" s="23" t="s">
        <v>25</v>
      </c>
      <c r="L30" s="50">
        <f>IF(AS30&gt;0,AS30,"")</f>
        <v>18</v>
      </c>
      <c r="M30" s="17"/>
      <c r="N30" s="19" t="s">
        <v>4</v>
      </c>
      <c r="O30" s="76" t="s">
        <v>506</v>
      </c>
      <c r="P30" s="76" t="s">
        <v>507</v>
      </c>
      <c r="Q30" s="56"/>
      <c r="AL30" s="70">
        <f t="shared" si="0"/>
        <v>8</v>
      </c>
      <c r="AM30" s="70">
        <f t="shared" si="1"/>
        <v>0</v>
      </c>
      <c r="AN30" s="70">
        <f t="shared" si="2"/>
        <v>10</v>
      </c>
      <c r="AO30" s="70">
        <f t="shared" si="3"/>
        <v>0</v>
      </c>
      <c r="AP30" s="70">
        <f t="shared" si="4"/>
        <v>0</v>
      </c>
      <c r="AQ30" s="70">
        <f t="shared" si="5"/>
        <v>0</v>
      </c>
      <c r="AR30" s="70">
        <f t="shared" si="6"/>
        <v>0</v>
      </c>
      <c r="AS30" s="71">
        <f t="shared" si="7"/>
        <v>18</v>
      </c>
    </row>
    <row r="31" spans="1:45" ht="12.75">
      <c r="A31" s="76" t="s">
        <v>252</v>
      </c>
      <c r="B31" s="76" t="s">
        <v>253</v>
      </c>
      <c r="C31" s="76" t="s">
        <v>218</v>
      </c>
      <c r="D31" s="76" t="s">
        <v>254</v>
      </c>
      <c r="E31" s="77" t="s">
        <v>31</v>
      </c>
      <c r="F31" s="79"/>
      <c r="G31" s="20" t="s">
        <v>38</v>
      </c>
      <c r="H31" s="20" t="s">
        <v>176</v>
      </c>
      <c r="I31" s="21" t="s">
        <v>15</v>
      </c>
      <c r="J31" s="22" t="s">
        <v>4</v>
      </c>
      <c r="K31" s="23" t="s">
        <v>25</v>
      </c>
      <c r="L31" s="50">
        <f>IF(AS31&gt;0,AS31,"")</f>
        <v>5</v>
      </c>
      <c r="M31" s="17"/>
      <c r="N31" s="19" t="s">
        <v>3</v>
      </c>
      <c r="O31" s="76" t="s">
        <v>506</v>
      </c>
      <c r="P31" s="76" t="s">
        <v>507</v>
      </c>
      <c r="Q31" s="56"/>
      <c r="AL31" s="70">
        <f t="shared" si="0"/>
        <v>0</v>
      </c>
      <c r="AM31" s="70">
        <f t="shared" si="1"/>
        <v>0</v>
      </c>
      <c r="AN31" s="70">
        <f t="shared" si="2"/>
        <v>5</v>
      </c>
      <c r="AO31" s="70">
        <f t="shared" si="3"/>
        <v>0</v>
      </c>
      <c r="AP31" s="70">
        <f t="shared" si="4"/>
        <v>0</v>
      </c>
      <c r="AQ31" s="70">
        <f t="shared" si="5"/>
        <v>0</v>
      </c>
      <c r="AR31" s="70">
        <f t="shared" si="6"/>
        <v>0</v>
      </c>
      <c r="AS31" s="71">
        <f t="shared" si="7"/>
        <v>5</v>
      </c>
    </row>
    <row r="32" spans="1:45" ht="12.75">
      <c r="A32" s="91" t="s">
        <v>255</v>
      </c>
      <c r="B32" s="91" t="s">
        <v>256</v>
      </c>
      <c r="C32" s="76" t="s">
        <v>218</v>
      </c>
      <c r="D32" s="76" t="s">
        <v>221</v>
      </c>
      <c r="E32" s="77" t="s">
        <v>28</v>
      </c>
      <c r="F32" s="78">
        <v>9.39354471767831</v>
      </c>
      <c r="G32" s="20"/>
      <c r="H32" s="20"/>
      <c r="I32" s="21"/>
      <c r="J32" s="22"/>
      <c r="K32" s="23"/>
      <c r="L32" s="50">
        <f>IF(AS32&gt;0,AS32,"")</f>
        <v>8</v>
      </c>
      <c r="M32" s="17"/>
      <c r="N32" s="19" t="s">
        <v>3</v>
      </c>
      <c r="O32" s="76" t="s">
        <v>506</v>
      </c>
      <c r="P32" s="76" t="s">
        <v>507</v>
      </c>
      <c r="Q32" s="56" t="s">
        <v>531</v>
      </c>
      <c r="AL32" s="70">
        <f t="shared" si="0"/>
        <v>8</v>
      </c>
      <c r="AM32" s="70">
        <f t="shared" si="1"/>
        <v>0</v>
      </c>
      <c r="AN32" s="70">
        <f t="shared" si="2"/>
        <v>0</v>
      </c>
      <c r="AO32" s="70">
        <f t="shared" si="3"/>
        <v>0</v>
      </c>
      <c r="AP32" s="70">
        <f t="shared" si="4"/>
        <v>0</v>
      </c>
      <c r="AQ32" s="70">
        <f t="shared" si="5"/>
        <v>0</v>
      </c>
      <c r="AR32" s="70">
        <f t="shared" si="6"/>
        <v>0</v>
      </c>
      <c r="AS32" s="71">
        <f t="shared" si="7"/>
        <v>8</v>
      </c>
    </row>
    <row r="33" spans="1:45" ht="12.75">
      <c r="A33" s="76" t="s">
        <v>255</v>
      </c>
      <c r="B33" s="76" t="s">
        <v>257</v>
      </c>
      <c r="C33" s="76" t="s">
        <v>218</v>
      </c>
      <c r="D33" s="76" t="s">
        <v>258</v>
      </c>
      <c r="E33" s="77" t="s">
        <v>31</v>
      </c>
      <c r="F33" s="78">
        <v>9.39354471767831</v>
      </c>
      <c r="G33" s="20" t="s">
        <v>38</v>
      </c>
      <c r="H33" s="20" t="s">
        <v>13</v>
      </c>
      <c r="I33" s="21" t="s">
        <v>15</v>
      </c>
      <c r="J33" s="22" t="s">
        <v>4</v>
      </c>
      <c r="K33" s="23" t="s">
        <v>25</v>
      </c>
      <c r="L33" s="50">
        <f>IF(AS33&gt;0,AS33,"")</f>
        <v>5</v>
      </c>
      <c r="M33" s="17"/>
      <c r="N33" s="19" t="s">
        <v>3</v>
      </c>
      <c r="O33" s="76" t="s">
        <v>506</v>
      </c>
      <c r="P33" s="76" t="s">
        <v>507</v>
      </c>
      <c r="Q33" s="56"/>
      <c r="AL33" s="70">
        <f t="shared" si="0"/>
        <v>0</v>
      </c>
      <c r="AM33" s="70">
        <f t="shared" si="1"/>
        <v>0</v>
      </c>
      <c r="AN33" s="70">
        <f t="shared" si="2"/>
        <v>5</v>
      </c>
      <c r="AO33" s="70">
        <f t="shared" si="3"/>
        <v>0</v>
      </c>
      <c r="AP33" s="70">
        <f t="shared" si="4"/>
        <v>0</v>
      </c>
      <c r="AQ33" s="70">
        <f t="shared" si="5"/>
        <v>0</v>
      </c>
      <c r="AR33" s="70">
        <f t="shared" si="6"/>
        <v>0</v>
      </c>
      <c r="AS33" s="71">
        <f t="shared" si="7"/>
        <v>5</v>
      </c>
    </row>
    <row r="34" spans="1:45" ht="12.75">
      <c r="A34" s="91" t="s">
        <v>255</v>
      </c>
      <c r="B34" s="91" t="s">
        <v>259</v>
      </c>
      <c r="C34" s="76" t="s">
        <v>218</v>
      </c>
      <c r="D34" s="76" t="s">
        <v>221</v>
      </c>
      <c r="E34" s="77" t="s">
        <v>28</v>
      </c>
      <c r="F34" s="78">
        <v>9.39354471767831</v>
      </c>
      <c r="G34" s="20"/>
      <c r="H34" s="20"/>
      <c r="I34" s="21"/>
      <c r="J34" s="22"/>
      <c r="K34" s="23"/>
      <c r="L34" s="50">
        <f>IF(AS34&gt;0,AS34,"")</f>
        <v>8</v>
      </c>
      <c r="M34" s="17"/>
      <c r="N34" s="19" t="s">
        <v>3</v>
      </c>
      <c r="O34" s="76" t="s">
        <v>506</v>
      </c>
      <c r="P34" s="76" t="s">
        <v>507</v>
      </c>
      <c r="Q34" s="56" t="s">
        <v>531</v>
      </c>
      <c r="AL34" s="70">
        <f t="shared" si="0"/>
        <v>8</v>
      </c>
      <c r="AM34" s="70">
        <f t="shared" si="1"/>
        <v>0</v>
      </c>
      <c r="AN34" s="70">
        <f t="shared" si="2"/>
        <v>0</v>
      </c>
      <c r="AO34" s="70">
        <f t="shared" si="3"/>
        <v>0</v>
      </c>
      <c r="AP34" s="70">
        <f t="shared" si="4"/>
        <v>0</v>
      </c>
      <c r="AQ34" s="70">
        <f t="shared" si="5"/>
        <v>0</v>
      </c>
      <c r="AR34" s="70">
        <f t="shared" si="6"/>
        <v>0</v>
      </c>
      <c r="AS34" s="71">
        <f t="shared" si="7"/>
        <v>8</v>
      </c>
    </row>
    <row r="35" spans="1:45" ht="12.75">
      <c r="A35" s="76" t="s">
        <v>255</v>
      </c>
      <c r="B35" s="76" t="s">
        <v>260</v>
      </c>
      <c r="C35" s="76" t="s">
        <v>218</v>
      </c>
      <c r="D35" s="76" t="s">
        <v>219</v>
      </c>
      <c r="E35" s="77" t="s">
        <v>33</v>
      </c>
      <c r="F35" s="78">
        <v>9.39354471767831</v>
      </c>
      <c r="G35" s="20" t="s">
        <v>37</v>
      </c>
      <c r="H35" s="20" t="s">
        <v>176</v>
      </c>
      <c r="I35" s="21" t="s">
        <v>15</v>
      </c>
      <c r="J35" s="22" t="s">
        <v>4</v>
      </c>
      <c r="K35" s="23" t="s">
        <v>25</v>
      </c>
      <c r="L35" s="50">
        <f>IF(AS35&gt;0,AS35,"")</f>
        <v>14</v>
      </c>
      <c r="M35" s="17"/>
      <c r="N35" s="19" t="s">
        <v>3</v>
      </c>
      <c r="O35" s="76" t="s">
        <v>506</v>
      </c>
      <c r="P35" s="76" t="s">
        <v>507</v>
      </c>
      <c r="Q35" s="56"/>
      <c r="AL35" s="70">
        <f t="shared" si="0"/>
        <v>4</v>
      </c>
      <c r="AM35" s="70">
        <f t="shared" si="1"/>
        <v>0</v>
      </c>
      <c r="AN35" s="70">
        <f t="shared" si="2"/>
        <v>10</v>
      </c>
      <c r="AO35" s="70">
        <f t="shared" si="3"/>
        <v>0</v>
      </c>
      <c r="AP35" s="70">
        <f t="shared" si="4"/>
        <v>0</v>
      </c>
      <c r="AQ35" s="70">
        <f t="shared" si="5"/>
        <v>0</v>
      </c>
      <c r="AR35" s="70">
        <f t="shared" si="6"/>
        <v>0</v>
      </c>
      <c r="AS35" s="71">
        <f t="shared" si="7"/>
        <v>14</v>
      </c>
    </row>
    <row r="36" spans="1:45" ht="12.75">
      <c r="A36" s="91" t="s">
        <v>261</v>
      </c>
      <c r="B36" s="91" t="s">
        <v>262</v>
      </c>
      <c r="C36" s="76" t="s">
        <v>218</v>
      </c>
      <c r="D36" s="76" t="s">
        <v>221</v>
      </c>
      <c r="E36" s="77" t="s">
        <v>30</v>
      </c>
      <c r="F36" s="78">
        <v>4.88238053198322</v>
      </c>
      <c r="G36" s="87"/>
      <c r="H36" s="20"/>
      <c r="I36" s="88"/>
      <c r="J36" s="22"/>
      <c r="K36" s="23"/>
      <c r="L36" s="50">
        <f>IF(AS36&gt;0,AS36,"")</f>
        <v>16</v>
      </c>
      <c r="M36" s="17"/>
      <c r="N36" s="19" t="s">
        <v>3</v>
      </c>
      <c r="O36" s="76" t="s">
        <v>506</v>
      </c>
      <c r="P36" s="76" t="s">
        <v>507</v>
      </c>
      <c r="Q36" s="56"/>
      <c r="AL36" s="70">
        <f t="shared" si="0"/>
        <v>16</v>
      </c>
      <c r="AM36" s="70">
        <f t="shared" si="1"/>
        <v>0</v>
      </c>
      <c r="AN36" s="70">
        <f t="shared" si="2"/>
        <v>0</v>
      </c>
      <c r="AO36" s="70">
        <f t="shared" si="3"/>
        <v>0</v>
      </c>
      <c r="AP36" s="70">
        <f t="shared" si="4"/>
        <v>0</v>
      </c>
      <c r="AQ36" s="70">
        <f t="shared" si="5"/>
        <v>0</v>
      </c>
      <c r="AR36" s="70">
        <f t="shared" si="6"/>
        <v>0</v>
      </c>
      <c r="AS36" s="71">
        <f t="shared" si="7"/>
        <v>16</v>
      </c>
    </row>
    <row r="37" spans="1:45" ht="12.75">
      <c r="A37" s="76" t="s">
        <v>261</v>
      </c>
      <c r="B37" s="76" t="s">
        <v>263</v>
      </c>
      <c r="C37" s="76" t="s">
        <v>218</v>
      </c>
      <c r="D37" s="76" t="s">
        <v>264</v>
      </c>
      <c r="E37" s="77" t="s">
        <v>31</v>
      </c>
      <c r="F37" s="78">
        <v>4.88238053198322</v>
      </c>
      <c r="G37" s="20" t="s">
        <v>38</v>
      </c>
      <c r="H37" s="20" t="s">
        <v>176</v>
      </c>
      <c r="I37" s="21" t="s">
        <v>15</v>
      </c>
      <c r="J37" s="22" t="s">
        <v>4</v>
      </c>
      <c r="K37" s="23" t="s">
        <v>25</v>
      </c>
      <c r="L37" s="50">
        <f>IF(AS37&gt;0,AS37,"")</f>
        <v>5</v>
      </c>
      <c r="M37" s="17"/>
      <c r="N37" s="19" t="s">
        <v>3</v>
      </c>
      <c r="O37" s="76" t="s">
        <v>506</v>
      </c>
      <c r="P37" s="76" t="s">
        <v>507</v>
      </c>
      <c r="Q37" s="56"/>
      <c r="AL37" s="70">
        <f t="shared" si="0"/>
        <v>0</v>
      </c>
      <c r="AM37" s="70">
        <f t="shared" si="1"/>
        <v>0</v>
      </c>
      <c r="AN37" s="70">
        <f t="shared" si="2"/>
        <v>5</v>
      </c>
      <c r="AO37" s="70">
        <f t="shared" si="3"/>
        <v>0</v>
      </c>
      <c r="AP37" s="70">
        <f t="shared" si="4"/>
        <v>0</v>
      </c>
      <c r="AQ37" s="70">
        <f t="shared" si="5"/>
        <v>0</v>
      </c>
      <c r="AR37" s="70">
        <f t="shared" si="6"/>
        <v>0</v>
      </c>
      <c r="AS37" s="71">
        <f t="shared" si="7"/>
        <v>5</v>
      </c>
    </row>
    <row r="38" spans="1:45" ht="12.75">
      <c r="A38" s="91" t="s">
        <v>261</v>
      </c>
      <c r="B38" s="91" t="s">
        <v>265</v>
      </c>
      <c r="C38" s="76" t="s">
        <v>218</v>
      </c>
      <c r="D38" s="76" t="s">
        <v>226</v>
      </c>
      <c r="E38" s="77" t="s">
        <v>29</v>
      </c>
      <c r="F38" s="78">
        <v>4.88238053198322</v>
      </c>
      <c r="G38" s="20"/>
      <c r="H38" s="20"/>
      <c r="I38" s="21"/>
      <c r="J38" s="22"/>
      <c r="K38" s="23"/>
      <c r="L38" s="50">
        <f>IF(AS38&gt;0,AS38,"")</f>
        <v>12</v>
      </c>
      <c r="M38" s="17"/>
      <c r="N38" s="19" t="s">
        <v>3</v>
      </c>
      <c r="O38" s="76" t="s">
        <v>506</v>
      </c>
      <c r="P38" s="76" t="s">
        <v>507</v>
      </c>
      <c r="Q38" s="56" t="s">
        <v>531</v>
      </c>
      <c r="AL38" s="70">
        <f t="shared" si="0"/>
        <v>12</v>
      </c>
      <c r="AM38" s="70">
        <f t="shared" si="1"/>
        <v>0</v>
      </c>
      <c r="AN38" s="70">
        <f t="shared" si="2"/>
        <v>0</v>
      </c>
      <c r="AO38" s="70">
        <f t="shared" si="3"/>
        <v>0</v>
      </c>
      <c r="AP38" s="70">
        <f t="shared" si="4"/>
        <v>0</v>
      </c>
      <c r="AQ38" s="70">
        <f t="shared" si="5"/>
        <v>0</v>
      </c>
      <c r="AR38" s="70">
        <f t="shared" si="6"/>
        <v>0</v>
      </c>
      <c r="AS38" s="71">
        <f t="shared" si="7"/>
        <v>12</v>
      </c>
    </row>
    <row r="39" spans="1:45" ht="12.75">
      <c r="A39" s="91" t="s">
        <v>261</v>
      </c>
      <c r="B39" s="91" t="s">
        <v>244</v>
      </c>
      <c r="C39" s="76" t="s">
        <v>218</v>
      </c>
      <c r="D39" s="76" t="s">
        <v>221</v>
      </c>
      <c r="E39" s="77" t="s">
        <v>28</v>
      </c>
      <c r="F39" s="78">
        <v>4.88238053198322</v>
      </c>
      <c r="G39" s="20"/>
      <c r="H39" s="20"/>
      <c r="I39" s="21"/>
      <c r="J39" s="22"/>
      <c r="K39" s="23"/>
      <c r="L39" s="50">
        <f>IF(AS39&gt;0,AS39,"")</f>
        <v>8</v>
      </c>
      <c r="M39" s="17"/>
      <c r="N39" s="19" t="s">
        <v>3</v>
      </c>
      <c r="O39" s="76" t="s">
        <v>506</v>
      </c>
      <c r="P39" s="76" t="s">
        <v>507</v>
      </c>
      <c r="Q39" s="56" t="s">
        <v>531</v>
      </c>
      <c r="AL39" s="70">
        <f t="shared" si="0"/>
        <v>8</v>
      </c>
      <c r="AM39" s="70">
        <f t="shared" si="1"/>
        <v>0</v>
      </c>
      <c r="AN39" s="70">
        <f t="shared" si="2"/>
        <v>0</v>
      </c>
      <c r="AO39" s="70">
        <f t="shared" si="3"/>
        <v>0</v>
      </c>
      <c r="AP39" s="70">
        <f t="shared" si="4"/>
        <v>0</v>
      </c>
      <c r="AQ39" s="70">
        <f t="shared" si="5"/>
        <v>0</v>
      </c>
      <c r="AR39" s="70">
        <f t="shared" si="6"/>
        <v>0</v>
      </c>
      <c r="AS39" s="71">
        <f t="shared" si="7"/>
        <v>8</v>
      </c>
    </row>
    <row r="40" spans="1:45" ht="12.75">
      <c r="A40" s="76" t="s">
        <v>261</v>
      </c>
      <c r="B40" s="76" t="s">
        <v>266</v>
      </c>
      <c r="C40" s="76" t="s">
        <v>218</v>
      </c>
      <c r="D40" s="76" t="s">
        <v>221</v>
      </c>
      <c r="E40" s="77" t="s">
        <v>29</v>
      </c>
      <c r="F40" s="78">
        <v>4.88238053198322</v>
      </c>
      <c r="G40" s="20" t="s">
        <v>35</v>
      </c>
      <c r="H40" s="20" t="s">
        <v>9</v>
      </c>
      <c r="I40" s="21" t="s">
        <v>15</v>
      </c>
      <c r="J40" s="22" t="s">
        <v>4</v>
      </c>
      <c r="K40" s="23" t="s">
        <v>24</v>
      </c>
      <c r="L40" s="50">
        <f>IF(AS40&gt;0,AS40,"")</f>
        <v>51</v>
      </c>
      <c r="M40" s="17"/>
      <c r="N40" s="19" t="s">
        <v>3</v>
      </c>
      <c r="O40" s="76" t="s">
        <v>506</v>
      </c>
      <c r="P40" s="76" t="s">
        <v>507</v>
      </c>
      <c r="Q40" s="56"/>
      <c r="AL40" s="70">
        <f t="shared" si="0"/>
        <v>12</v>
      </c>
      <c r="AM40" s="70">
        <f t="shared" si="1"/>
        <v>0</v>
      </c>
      <c r="AN40" s="70">
        <f t="shared" si="2"/>
        <v>20</v>
      </c>
      <c r="AO40" s="70">
        <f t="shared" si="3"/>
        <v>16</v>
      </c>
      <c r="AP40" s="70">
        <f t="shared" si="4"/>
        <v>0</v>
      </c>
      <c r="AQ40" s="70">
        <f t="shared" si="5"/>
        <v>0</v>
      </c>
      <c r="AR40" s="70">
        <f t="shared" si="6"/>
        <v>3</v>
      </c>
      <c r="AS40" s="71">
        <f t="shared" si="7"/>
        <v>51</v>
      </c>
    </row>
    <row r="41" spans="1:45" ht="12.75">
      <c r="A41" s="91" t="s">
        <v>261</v>
      </c>
      <c r="B41" s="91" t="s">
        <v>267</v>
      </c>
      <c r="C41" s="76" t="s">
        <v>218</v>
      </c>
      <c r="D41" s="76" t="s">
        <v>221</v>
      </c>
      <c r="E41" s="77" t="s">
        <v>29</v>
      </c>
      <c r="F41" s="78">
        <v>4.88238053198322</v>
      </c>
      <c r="G41" s="20"/>
      <c r="H41" s="20"/>
      <c r="I41" s="21"/>
      <c r="J41" s="22"/>
      <c r="K41" s="23"/>
      <c r="L41" s="50">
        <f>IF(AS41&gt;0,AS41,"")</f>
        <v>12</v>
      </c>
      <c r="M41" s="17"/>
      <c r="N41" s="19" t="s">
        <v>3</v>
      </c>
      <c r="O41" s="76" t="s">
        <v>506</v>
      </c>
      <c r="P41" s="76" t="s">
        <v>507</v>
      </c>
      <c r="Q41" s="56" t="s">
        <v>531</v>
      </c>
      <c r="AL41" s="70">
        <f t="shared" si="0"/>
        <v>12</v>
      </c>
      <c r="AM41" s="70">
        <f t="shared" si="1"/>
        <v>0</v>
      </c>
      <c r="AN41" s="70">
        <f t="shared" si="2"/>
        <v>0</v>
      </c>
      <c r="AO41" s="70">
        <f t="shared" si="3"/>
        <v>0</v>
      </c>
      <c r="AP41" s="70">
        <f t="shared" si="4"/>
        <v>0</v>
      </c>
      <c r="AQ41" s="70">
        <f t="shared" si="5"/>
        <v>0</v>
      </c>
      <c r="AR41" s="70">
        <f t="shared" si="6"/>
        <v>0</v>
      </c>
      <c r="AS41" s="71">
        <f t="shared" si="7"/>
        <v>12</v>
      </c>
    </row>
    <row r="42" spans="1:45" ht="12.75">
      <c r="A42" s="91" t="s">
        <v>261</v>
      </c>
      <c r="B42" s="91" t="s">
        <v>268</v>
      </c>
      <c r="C42" s="76" t="s">
        <v>218</v>
      </c>
      <c r="D42" s="76" t="s">
        <v>269</v>
      </c>
      <c r="E42" s="77" t="s">
        <v>33</v>
      </c>
      <c r="F42" s="78">
        <v>4.88238053198322</v>
      </c>
      <c r="G42" s="20"/>
      <c r="H42" s="20"/>
      <c r="I42" s="21"/>
      <c r="J42" s="22"/>
      <c r="K42" s="23"/>
      <c r="L42" s="50">
        <f>IF(AS42&gt;0,AS42,"")</f>
        <v>4</v>
      </c>
      <c r="M42" s="17"/>
      <c r="N42" s="19" t="s">
        <v>3</v>
      </c>
      <c r="O42" s="76" t="s">
        <v>506</v>
      </c>
      <c r="P42" s="76" t="s">
        <v>507</v>
      </c>
      <c r="Q42" s="56" t="s">
        <v>531</v>
      </c>
      <c r="AL42" s="70">
        <f t="shared" si="0"/>
        <v>4</v>
      </c>
      <c r="AM42" s="70">
        <f t="shared" si="1"/>
        <v>0</v>
      </c>
      <c r="AN42" s="70">
        <f t="shared" si="2"/>
        <v>0</v>
      </c>
      <c r="AO42" s="70">
        <f t="shared" si="3"/>
        <v>0</v>
      </c>
      <c r="AP42" s="70">
        <f t="shared" si="4"/>
        <v>0</v>
      </c>
      <c r="AQ42" s="70">
        <f t="shared" si="5"/>
        <v>0</v>
      </c>
      <c r="AR42" s="70">
        <f t="shared" si="6"/>
        <v>0</v>
      </c>
      <c r="AS42" s="71">
        <f t="shared" si="7"/>
        <v>4</v>
      </c>
    </row>
    <row r="43" spans="1:45" ht="12.75">
      <c r="A43" s="76" t="s">
        <v>270</v>
      </c>
      <c r="B43" s="76" t="s">
        <v>271</v>
      </c>
      <c r="C43" s="76" t="s">
        <v>218</v>
      </c>
      <c r="D43" s="76" t="s">
        <v>226</v>
      </c>
      <c r="E43" s="77" t="s">
        <v>31</v>
      </c>
      <c r="F43" s="79"/>
      <c r="G43" s="20" t="s">
        <v>38</v>
      </c>
      <c r="H43" s="20" t="s">
        <v>176</v>
      </c>
      <c r="I43" s="21" t="s">
        <v>15</v>
      </c>
      <c r="J43" s="22" t="s">
        <v>4</v>
      </c>
      <c r="K43" s="23" t="s">
        <v>25</v>
      </c>
      <c r="L43" s="50">
        <f>IF(AS43&gt;0,AS43,"")</f>
        <v>5</v>
      </c>
      <c r="M43" s="17"/>
      <c r="N43" s="19" t="s">
        <v>3</v>
      </c>
      <c r="O43" s="76" t="s">
        <v>506</v>
      </c>
      <c r="P43" s="76" t="s">
        <v>507</v>
      </c>
      <c r="Q43" s="56"/>
      <c r="AL43" s="70">
        <f t="shared" si="0"/>
        <v>0</v>
      </c>
      <c r="AM43" s="70">
        <f t="shared" si="1"/>
        <v>0</v>
      </c>
      <c r="AN43" s="70">
        <f t="shared" si="2"/>
        <v>5</v>
      </c>
      <c r="AO43" s="70">
        <f t="shared" si="3"/>
        <v>0</v>
      </c>
      <c r="AP43" s="70">
        <f t="shared" si="4"/>
        <v>0</v>
      </c>
      <c r="AQ43" s="70">
        <f t="shared" si="5"/>
        <v>0</v>
      </c>
      <c r="AR43" s="70">
        <f t="shared" si="6"/>
        <v>0</v>
      </c>
      <c r="AS43" s="71">
        <f t="shared" si="7"/>
        <v>5</v>
      </c>
    </row>
    <row r="44" spans="1:45" ht="12.75">
      <c r="A44" s="76" t="s">
        <v>274</v>
      </c>
      <c r="B44" s="76" t="s">
        <v>275</v>
      </c>
      <c r="C44" s="76" t="s">
        <v>218</v>
      </c>
      <c r="D44" s="76" t="s">
        <v>226</v>
      </c>
      <c r="E44" s="77" t="s">
        <v>29</v>
      </c>
      <c r="F44" s="78">
        <v>17.5458696723608</v>
      </c>
      <c r="G44" s="7" t="s">
        <v>38</v>
      </c>
      <c r="H44" s="7" t="s">
        <v>176</v>
      </c>
      <c r="I44" s="86" t="s">
        <v>15</v>
      </c>
      <c r="J44" s="18" t="s">
        <v>4</v>
      </c>
      <c r="K44" s="6" t="s">
        <v>25</v>
      </c>
      <c r="L44" s="50">
        <f>IF(AS44&gt;0,AS44,"")</f>
        <v>17</v>
      </c>
      <c r="M44" s="17"/>
      <c r="N44" s="19" t="s">
        <v>3</v>
      </c>
      <c r="O44" s="76" t="s">
        <v>506</v>
      </c>
      <c r="P44" s="76" t="s">
        <v>508</v>
      </c>
      <c r="Q44" s="56"/>
      <c r="AL44" s="70">
        <f t="shared" si="0"/>
        <v>12</v>
      </c>
      <c r="AM44" s="70">
        <f t="shared" si="1"/>
        <v>0</v>
      </c>
      <c r="AN44" s="70">
        <f t="shared" si="2"/>
        <v>5</v>
      </c>
      <c r="AO44" s="70">
        <f t="shared" si="3"/>
        <v>0</v>
      </c>
      <c r="AP44" s="70">
        <f t="shared" si="4"/>
        <v>0</v>
      </c>
      <c r="AQ44" s="70">
        <f t="shared" si="5"/>
        <v>0</v>
      </c>
      <c r="AR44" s="70">
        <f t="shared" si="6"/>
        <v>0</v>
      </c>
      <c r="AS44" s="71">
        <f t="shared" si="7"/>
        <v>17</v>
      </c>
    </row>
    <row r="45" spans="1:45" ht="12.75">
      <c r="A45" s="76" t="s">
        <v>274</v>
      </c>
      <c r="B45" s="76" t="s">
        <v>276</v>
      </c>
      <c r="C45" s="76" t="s">
        <v>218</v>
      </c>
      <c r="D45" s="76" t="s">
        <v>221</v>
      </c>
      <c r="E45" s="77" t="s">
        <v>29</v>
      </c>
      <c r="F45" s="78">
        <v>17.5458696723608</v>
      </c>
      <c r="G45" s="20" t="s">
        <v>37</v>
      </c>
      <c r="H45" s="20" t="s">
        <v>176</v>
      </c>
      <c r="I45" s="21" t="s">
        <v>15</v>
      </c>
      <c r="J45" s="22" t="s">
        <v>4</v>
      </c>
      <c r="K45" s="23" t="s">
        <v>25</v>
      </c>
      <c r="L45" s="50">
        <f>IF(AS45&gt;0,AS45,"")</f>
        <v>22</v>
      </c>
      <c r="M45" s="17"/>
      <c r="N45" s="19" t="s">
        <v>3</v>
      </c>
      <c r="O45" s="76" t="s">
        <v>506</v>
      </c>
      <c r="P45" s="76" t="s">
        <v>508</v>
      </c>
      <c r="Q45" s="56"/>
      <c r="AL45" s="70">
        <f t="shared" si="0"/>
        <v>12</v>
      </c>
      <c r="AM45" s="70">
        <f t="shared" si="1"/>
        <v>0</v>
      </c>
      <c r="AN45" s="70">
        <f t="shared" si="2"/>
        <v>10</v>
      </c>
      <c r="AO45" s="70">
        <f t="shared" si="3"/>
        <v>0</v>
      </c>
      <c r="AP45" s="70">
        <f t="shared" si="4"/>
        <v>0</v>
      </c>
      <c r="AQ45" s="70">
        <f t="shared" si="5"/>
        <v>0</v>
      </c>
      <c r="AR45" s="70">
        <f t="shared" si="6"/>
        <v>0</v>
      </c>
      <c r="AS45" s="71">
        <f t="shared" si="7"/>
        <v>22</v>
      </c>
    </row>
    <row r="46" spans="1:45" ht="12.75">
      <c r="A46" s="76" t="s">
        <v>274</v>
      </c>
      <c r="B46" s="76" t="s">
        <v>277</v>
      </c>
      <c r="C46" s="76" t="s">
        <v>218</v>
      </c>
      <c r="D46" s="76" t="s">
        <v>219</v>
      </c>
      <c r="E46" s="77" t="s">
        <v>31</v>
      </c>
      <c r="F46" s="78">
        <v>17.5458696723608</v>
      </c>
      <c r="G46" s="20" t="s">
        <v>38</v>
      </c>
      <c r="H46" s="20" t="s">
        <v>176</v>
      </c>
      <c r="I46" s="21" t="s">
        <v>15</v>
      </c>
      <c r="J46" s="22" t="s">
        <v>4</v>
      </c>
      <c r="K46" s="23" t="s">
        <v>25</v>
      </c>
      <c r="L46" s="50">
        <f>IF(AS46&gt;0,AS46,"")</f>
        <v>5</v>
      </c>
      <c r="M46" s="17"/>
      <c r="N46" s="19" t="s">
        <v>3</v>
      </c>
      <c r="O46" s="76" t="s">
        <v>506</v>
      </c>
      <c r="P46" s="76" t="s">
        <v>508</v>
      </c>
      <c r="Q46" s="56"/>
      <c r="AL46" s="70">
        <f t="shared" si="0"/>
        <v>0</v>
      </c>
      <c r="AM46" s="70">
        <f t="shared" si="1"/>
        <v>0</v>
      </c>
      <c r="AN46" s="70">
        <f t="shared" si="2"/>
        <v>5</v>
      </c>
      <c r="AO46" s="70">
        <f t="shared" si="3"/>
        <v>0</v>
      </c>
      <c r="AP46" s="70">
        <f t="shared" si="4"/>
        <v>0</v>
      </c>
      <c r="AQ46" s="70">
        <f t="shared" si="5"/>
        <v>0</v>
      </c>
      <c r="AR46" s="70">
        <f t="shared" si="6"/>
        <v>0</v>
      </c>
      <c r="AS46" s="71">
        <f t="shared" si="7"/>
        <v>5</v>
      </c>
    </row>
    <row r="47" spans="1:45" ht="12.75">
      <c r="A47" s="91" t="s">
        <v>274</v>
      </c>
      <c r="B47" s="91" t="s">
        <v>278</v>
      </c>
      <c r="C47" s="76" t="s">
        <v>218</v>
      </c>
      <c r="D47" s="76" t="s">
        <v>221</v>
      </c>
      <c r="E47" s="77" t="s">
        <v>32</v>
      </c>
      <c r="F47" s="78">
        <v>17.5458696723608</v>
      </c>
      <c r="G47" s="20"/>
      <c r="H47" s="20"/>
      <c r="I47" s="21"/>
      <c r="J47" s="22"/>
      <c r="K47" s="23"/>
      <c r="L47" s="50">
        <f>IF(AS47&gt;0,AS47,"")</f>
        <v>20</v>
      </c>
      <c r="M47" s="17"/>
      <c r="N47" s="19" t="s">
        <v>3</v>
      </c>
      <c r="O47" s="76" t="s">
        <v>506</v>
      </c>
      <c r="P47" s="76" t="s">
        <v>508</v>
      </c>
      <c r="Q47" s="56"/>
      <c r="AL47" s="70">
        <f t="shared" si="0"/>
        <v>20</v>
      </c>
      <c r="AM47" s="70">
        <f t="shared" si="1"/>
        <v>0</v>
      </c>
      <c r="AN47" s="70">
        <f t="shared" si="2"/>
        <v>0</v>
      </c>
      <c r="AO47" s="70">
        <f t="shared" si="3"/>
        <v>0</v>
      </c>
      <c r="AP47" s="70">
        <f t="shared" si="4"/>
        <v>0</v>
      </c>
      <c r="AQ47" s="70">
        <f t="shared" si="5"/>
        <v>0</v>
      </c>
      <c r="AR47" s="70">
        <f t="shared" si="6"/>
        <v>0</v>
      </c>
      <c r="AS47" s="71">
        <f t="shared" si="7"/>
        <v>20</v>
      </c>
    </row>
    <row r="48" spans="1:45" ht="12.75">
      <c r="A48" s="76" t="s">
        <v>274</v>
      </c>
      <c r="B48" s="76" t="s">
        <v>279</v>
      </c>
      <c r="C48" s="76" t="s">
        <v>218</v>
      </c>
      <c r="D48" s="76" t="s">
        <v>221</v>
      </c>
      <c r="E48" s="77" t="s">
        <v>29</v>
      </c>
      <c r="F48" s="78">
        <v>17.5458696723608</v>
      </c>
      <c r="G48" s="20" t="s">
        <v>37</v>
      </c>
      <c r="H48" s="20" t="s">
        <v>176</v>
      </c>
      <c r="I48" s="21" t="s">
        <v>15</v>
      </c>
      <c r="J48" s="22" t="s">
        <v>4</v>
      </c>
      <c r="K48" s="23" t="s">
        <v>25</v>
      </c>
      <c r="L48" s="50">
        <f>IF(AS48&gt;0,AS48,"")</f>
        <v>22</v>
      </c>
      <c r="M48" s="17"/>
      <c r="N48" s="19" t="s">
        <v>3</v>
      </c>
      <c r="O48" s="76" t="s">
        <v>506</v>
      </c>
      <c r="P48" s="76" t="s">
        <v>508</v>
      </c>
      <c r="Q48" s="56"/>
      <c r="AL48" s="70">
        <f t="shared" si="0"/>
        <v>12</v>
      </c>
      <c r="AM48" s="70">
        <f t="shared" si="1"/>
        <v>0</v>
      </c>
      <c r="AN48" s="70">
        <f t="shared" si="2"/>
        <v>10</v>
      </c>
      <c r="AO48" s="70">
        <f t="shared" si="3"/>
        <v>0</v>
      </c>
      <c r="AP48" s="70">
        <f t="shared" si="4"/>
        <v>0</v>
      </c>
      <c r="AQ48" s="70">
        <f t="shared" si="5"/>
        <v>0</v>
      </c>
      <c r="AR48" s="70">
        <f t="shared" si="6"/>
        <v>0</v>
      </c>
      <c r="AS48" s="71">
        <f t="shared" si="7"/>
        <v>22</v>
      </c>
    </row>
    <row r="49" spans="1:45" ht="12.75">
      <c r="A49" s="91" t="s">
        <v>274</v>
      </c>
      <c r="B49" s="91" t="s">
        <v>280</v>
      </c>
      <c r="C49" s="76" t="s">
        <v>218</v>
      </c>
      <c r="D49" s="76" t="s">
        <v>226</v>
      </c>
      <c r="E49" s="77" t="s">
        <v>29</v>
      </c>
      <c r="F49" s="78">
        <v>17.5458696723608</v>
      </c>
      <c r="G49" s="20"/>
      <c r="H49" s="20"/>
      <c r="I49" s="21"/>
      <c r="J49" s="22"/>
      <c r="K49" s="23"/>
      <c r="L49" s="50">
        <f>IF(AS49&gt;0,AS49,"")</f>
        <v>12</v>
      </c>
      <c r="M49" s="17"/>
      <c r="N49" s="19" t="s">
        <v>3</v>
      </c>
      <c r="O49" s="76" t="s">
        <v>506</v>
      </c>
      <c r="P49" s="76" t="s">
        <v>508</v>
      </c>
      <c r="Q49" s="56" t="s">
        <v>531</v>
      </c>
      <c r="AL49" s="70">
        <f t="shared" si="0"/>
        <v>12</v>
      </c>
      <c r="AM49" s="70">
        <f t="shared" si="1"/>
        <v>0</v>
      </c>
      <c r="AN49" s="70">
        <f t="shared" si="2"/>
        <v>0</v>
      </c>
      <c r="AO49" s="70">
        <f t="shared" si="3"/>
        <v>0</v>
      </c>
      <c r="AP49" s="70">
        <f t="shared" si="4"/>
        <v>0</v>
      </c>
      <c r="AQ49" s="70">
        <f t="shared" si="5"/>
        <v>0</v>
      </c>
      <c r="AR49" s="70">
        <f t="shared" si="6"/>
        <v>0</v>
      </c>
      <c r="AS49" s="71">
        <f t="shared" si="7"/>
        <v>12</v>
      </c>
    </row>
    <row r="50" spans="1:45" ht="12.75">
      <c r="A50" s="76" t="s">
        <v>281</v>
      </c>
      <c r="B50" s="76" t="s">
        <v>282</v>
      </c>
      <c r="C50" s="76" t="s">
        <v>218</v>
      </c>
      <c r="D50" s="76" t="s">
        <v>219</v>
      </c>
      <c r="E50" s="77" t="s">
        <v>31</v>
      </c>
      <c r="F50" s="78">
        <v>16.1646113552036</v>
      </c>
      <c r="G50" s="20" t="s">
        <v>38</v>
      </c>
      <c r="H50" s="20" t="s">
        <v>176</v>
      </c>
      <c r="I50" s="21" t="s">
        <v>15</v>
      </c>
      <c r="J50" s="22" t="s">
        <v>4</v>
      </c>
      <c r="K50" s="23" t="s">
        <v>25</v>
      </c>
      <c r="L50" s="50">
        <f>IF(AS50&gt;0,AS50,"")</f>
        <v>5</v>
      </c>
      <c r="M50" s="17"/>
      <c r="N50" s="19" t="s">
        <v>3</v>
      </c>
      <c r="O50" s="76" t="s">
        <v>506</v>
      </c>
      <c r="P50" s="76" t="s">
        <v>508</v>
      </c>
      <c r="Q50" s="56"/>
      <c r="AL50" s="70">
        <f t="shared" si="0"/>
        <v>0</v>
      </c>
      <c r="AM50" s="70">
        <f t="shared" si="1"/>
        <v>0</v>
      </c>
      <c r="AN50" s="70">
        <f t="shared" si="2"/>
        <v>5</v>
      </c>
      <c r="AO50" s="70">
        <f t="shared" si="3"/>
        <v>0</v>
      </c>
      <c r="AP50" s="70">
        <f t="shared" si="4"/>
        <v>0</v>
      </c>
      <c r="AQ50" s="70">
        <f t="shared" si="5"/>
        <v>0</v>
      </c>
      <c r="AR50" s="70">
        <f t="shared" si="6"/>
        <v>0</v>
      </c>
      <c r="AS50" s="71">
        <f t="shared" si="7"/>
        <v>5</v>
      </c>
    </row>
    <row r="51" spans="1:45" ht="12.75">
      <c r="A51" s="91" t="s">
        <v>281</v>
      </c>
      <c r="B51" s="91" t="s">
        <v>283</v>
      </c>
      <c r="C51" s="76" t="s">
        <v>218</v>
      </c>
      <c r="D51" s="76" t="s">
        <v>221</v>
      </c>
      <c r="E51" s="77" t="s">
        <v>29</v>
      </c>
      <c r="F51" s="78">
        <v>16.1646113552036</v>
      </c>
      <c r="G51" s="20"/>
      <c r="H51" s="20"/>
      <c r="I51" s="21"/>
      <c r="J51" s="22"/>
      <c r="K51" s="23"/>
      <c r="L51" s="50">
        <f>IF(AS51&gt;0,AS51,"")</f>
        <v>12</v>
      </c>
      <c r="M51" s="17"/>
      <c r="N51" s="19" t="s">
        <v>3</v>
      </c>
      <c r="O51" s="76" t="s">
        <v>506</v>
      </c>
      <c r="P51" s="76" t="s">
        <v>508</v>
      </c>
      <c r="Q51" s="56" t="s">
        <v>531</v>
      </c>
      <c r="AL51" s="70">
        <f t="shared" si="0"/>
        <v>12</v>
      </c>
      <c r="AM51" s="70">
        <f t="shared" si="1"/>
        <v>0</v>
      </c>
      <c r="AN51" s="70">
        <f t="shared" si="2"/>
        <v>0</v>
      </c>
      <c r="AO51" s="70">
        <f t="shared" si="3"/>
        <v>0</v>
      </c>
      <c r="AP51" s="70">
        <f t="shared" si="4"/>
        <v>0</v>
      </c>
      <c r="AQ51" s="70">
        <f t="shared" si="5"/>
        <v>0</v>
      </c>
      <c r="AR51" s="70">
        <f t="shared" si="6"/>
        <v>0</v>
      </c>
      <c r="AS51" s="71">
        <f t="shared" si="7"/>
        <v>12</v>
      </c>
    </row>
    <row r="52" spans="1:45" ht="12.75">
      <c r="A52" s="76" t="s">
        <v>281</v>
      </c>
      <c r="B52" s="76" t="s">
        <v>284</v>
      </c>
      <c r="C52" s="76" t="s">
        <v>218</v>
      </c>
      <c r="D52" s="76" t="s">
        <v>254</v>
      </c>
      <c r="E52" s="77" t="s">
        <v>31</v>
      </c>
      <c r="F52" s="78">
        <v>16.1646113552036</v>
      </c>
      <c r="G52" s="20" t="s">
        <v>38</v>
      </c>
      <c r="H52" s="20" t="s">
        <v>176</v>
      </c>
      <c r="I52" s="21" t="s">
        <v>15</v>
      </c>
      <c r="J52" s="22" t="s">
        <v>4</v>
      </c>
      <c r="K52" s="23" t="s">
        <v>25</v>
      </c>
      <c r="L52" s="50">
        <f>IF(AS52&gt;0,AS52,"")</f>
        <v>5</v>
      </c>
      <c r="M52" s="17"/>
      <c r="N52" s="19" t="s">
        <v>3</v>
      </c>
      <c r="O52" s="76" t="s">
        <v>506</v>
      </c>
      <c r="P52" s="76" t="s">
        <v>508</v>
      </c>
      <c r="Q52" s="56"/>
      <c r="AL52" s="70">
        <f t="shared" si="0"/>
        <v>0</v>
      </c>
      <c r="AM52" s="70">
        <f t="shared" si="1"/>
        <v>0</v>
      </c>
      <c r="AN52" s="70">
        <f t="shared" si="2"/>
        <v>5</v>
      </c>
      <c r="AO52" s="70">
        <f t="shared" si="3"/>
        <v>0</v>
      </c>
      <c r="AP52" s="70">
        <f t="shared" si="4"/>
        <v>0</v>
      </c>
      <c r="AQ52" s="70">
        <f t="shared" si="5"/>
        <v>0</v>
      </c>
      <c r="AR52" s="70">
        <f t="shared" si="6"/>
        <v>0</v>
      </c>
      <c r="AS52" s="71">
        <f t="shared" si="7"/>
        <v>5</v>
      </c>
    </row>
    <row r="53" spans="1:45" ht="12.75">
      <c r="A53" s="76" t="s">
        <v>281</v>
      </c>
      <c r="B53" s="76" t="s">
        <v>285</v>
      </c>
      <c r="C53" s="76" t="s">
        <v>218</v>
      </c>
      <c r="D53" s="76" t="s">
        <v>226</v>
      </c>
      <c r="E53" s="77" t="s">
        <v>31</v>
      </c>
      <c r="F53" s="78">
        <v>16.1646113552036</v>
      </c>
      <c r="G53" s="20" t="s">
        <v>38</v>
      </c>
      <c r="H53" s="20" t="s">
        <v>176</v>
      </c>
      <c r="I53" s="21" t="s">
        <v>15</v>
      </c>
      <c r="J53" s="22" t="s">
        <v>4</v>
      </c>
      <c r="K53" s="23" t="s">
        <v>25</v>
      </c>
      <c r="L53" s="50">
        <f>IF(AS53&gt;0,AS53,"")</f>
        <v>5</v>
      </c>
      <c r="M53" s="17"/>
      <c r="N53" s="19" t="s">
        <v>3</v>
      </c>
      <c r="O53" s="76" t="s">
        <v>506</v>
      </c>
      <c r="P53" s="76" t="s">
        <v>508</v>
      </c>
      <c r="Q53" s="56"/>
      <c r="AL53" s="70">
        <f t="shared" si="0"/>
        <v>0</v>
      </c>
      <c r="AM53" s="70">
        <f t="shared" si="1"/>
        <v>0</v>
      </c>
      <c r="AN53" s="70">
        <f t="shared" si="2"/>
        <v>5</v>
      </c>
      <c r="AO53" s="70">
        <f t="shared" si="3"/>
        <v>0</v>
      </c>
      <c r="AP53" s="70">
        <f t="shared" si="4"/>
        <v>0</v>
      </c>
      <c r="AQ53" s="70">
        <f t="shared" si="5"/>
        <v>0</v>
      </c>
      <c r="AR53" s="70">
        <f t="shared" si="6"/>
        <v>0</v>
      </c>
      <c r="AS53" s="71">
        <f t="shared" si="7"/>
        <v>5</v>
      </c>
    </row>
    <row r="54" spans="1:45" ht="12.75">
      <c r="A54" s="76" t="s">
        <v>281</v>
      </c>
      <c r="B54" s="76" t="s">
        <v>286</v>
      </c>
      <c r="C54" s="76" t="s">
        <v>218</v>
      </c>
      <c r="D54" s="76" t="s">
        <v>251</v>
      </c>
      <c r="E54" s="77" t="s">
        <v>31</v>
      </c>
      <c r="F54" s="78">
        <v>16.1646113552036</v>
      </c>
      <c r="G54" s="20" t="s">
        <v>38</v>
      </c>
      <c r="H54" s="20" t="s">
        <v>176</v>
      </c>
      <c r="I54" s="21" t="s">
        <v>15</v>
      </c>
      <c r="J54" s="22" t="s">
        <v>4</v>
      </c>
      <c r="K54" s="23" t="s">
        <v>25</v>
      </c>
      <c r="L54" s="50">
        <f>IF(AS54&gt;0,AS54,"")</f>
        <v>5</v>
      </c>
      <c r="M54" s="17"/>
      <c r="N54" s="19" t="s">
        <v>3</v>
      </c>
      <c r="O54" s="76" t="s">
        <v>506</v>
      </c>
      <c r="P54" s="76" t="s">
        <v>508</v>
      </c>
      <c r="Q54" s="56"/>
      <c r="AL54" s="70">
        <f t="shared" si="0"/>
        <v>0</v>
      </c>
      <c r="AM54" s="70">
        <f t="shared" si="1"/>
        <v>0</v>
      </c>
      <c r="AN54" s="70">
        <f t="shared" si="2"/>
        <v>5</v>
      </c>
      <c r="AO54" s="70">
        <f t="shared" si="3"/>
        <v>0</v>
      </c>
      <c r="AP54" s="70">
        <f t="shared" si="4"/>
        <v>0</v>
      </c>
      <c r="AQ54" s="70">
        <f t="shared" si="5"/>
        <v>0</v>
      </c>
      <c r="AR54" s="70">
        <f t="shared" si="6"/>
        <v>0</v>
      </c>
      <c r="AS54" s="71">
        <f t="shared" si="7"/>
        <v>5</v>
      </c>
    </row>
    <row r="55" spans="1:45" ht="12.75">
      <c r="A55" s="91" t="s">
        <v>288</v>
      </c>
      <c r="B55" s="91" t="s">
        <v>289</v>
      </c>
      <c r="C55" s="76" t="s">
        <v>218</v>
      </c>
      <c r="D55" s="76" t="s">
        <v>221</v>
      </c>
      <c r="E55" s="77" t="s">
        <v>29</v>
      </c>
      <c r="F55" s="78">
        <v>15.8530511895927</v>
      </c>
      <c r="G55" s="20"/>
      <c r="H55" s="20"/>
      <c r="I55" s="21"/>
      <c r="J55" s="22"/>
      <c r="K55" s="23"/>
      <c r="L55" s="50">
        <f>IF(AS55&gt;0,AS55,"")</f>
        <v>12</v>
      </c>
      <c r="M55" s="17"/>
      <c r="N55" s="19" t="s">
        <v>3</v>
      </c>
      <c r="O55" s="76" t="s">
        <v>506</v>
      </c>
      <c r="P55" s="76" t="s">
        <v>508</v>
      </c>
      <c r="Q55" s="56" t="s">
        <v>531</v>
      </c>
      <c r="AL55" s="70">
        <f t="shared" si="0"/>
        <v>12</v>
      </c>
      <c r="AM55" s="70">
        <f t="shared" si="1"/>
        <v>0</v>
      </c>
      <c r="AN55" s="70">
        <f t="shared" si="2"/>
        <v>0</v>
      </c>
      <c r="AO55" s="70">
        <f t="shared" si="3"/>
        <v>0</v>
      </c>
      <c r="AP55" s="70">
        <f t="shared" si="4"/>
        <v>0</v>
      </c>
      <c r="AQ55" s="70">
        <f t="shared" si="5"/>
        <v>0</v>
      </c>
      <c r="AR55" s="70">
        <f t="shared" si="6"/>
        <v>0</v>
      </c>
      <c r="AS55" s="71">
        <f t="shared" si="7"/>
        <v>12</v>
      </c>
    </row>
    <row r="56" spans="1:45" ht="12.75">
      <c r="A56" s="76" t="s">
        <v>288</v>
      </c>
      <c r="B56" s="76" t="s">
        <v>290</v>
      </c>
      <c r="C56" s="76" t="s">
        <v>218</v>
      </c>
      <c r="D56" s="76" t="s">
        <v>226</v>
      </c>
      <c r="E56" s="77" t="s">
        <v>33</v>
      </c>
      <c r="F56" s="78">
        <v>15.8530511895927</v>
      </c>
      <c r="G56" s="7" t="s">
        <v>38</v>
      </c>
      <c r="H56" s="7" t="s">
        <v>176</v>
      </c>
      <c r="I56" s="86" t="s">
        <v>15</v>
      </c>
      <c r="J56" s="18" t="s">
        <v>4</v>
      </c>
      <c r="K56" s="6" t="s">
        <v>25</v>
      </c>
      <c r="L56" s="50">
        <f>IF(AS56&gt;0,AS56,"")</f>
        <v>9</v>
      </c>
      <c r="M56" s="17"/>
      <c r="N56" s="19" t="s">
        <v>3</v>
      </c>
      <c r="O56" s="76" t="s">
        <v>506</v>
      </c>
      <c r="P56" s="76" t="s">
        <v>508</v>
      </c>
      <c r="Q56" s="56"/>
      <c r="AL56" s="70">
        <f t="shared" si="0"/>
        <v>4</v>
      </c>
      <c r="AM56" s="70">
        <f t="shared" si="1"/>
        <v>0</v>
      </c>
      <c r="AN56" s="70">
        <f t="shared" si="2"/>
        <v>5</v>
      </c>
      <c r="AO56" s="70">
        <f t="shared" si="3"/>
        <v>0</v>
      </c>
      <c r="AP56" s="70">
        <f t="shared" si="4"/>
        <v>0</v>
      </c>
      <c r="AQ56" s="70">
        <f t="shared" si="5"/>
        <v>0</v>
      </c>
      <c r="AR56" s="70">
        <f t="shared" si="6"/>
        <v>0</v>
      </c>
      <c r="AS56" s="71">
        <f t="shared" si="7"/>
        <v>9</v>
      </c>
    </row>
    <row r="57" spans="1:45" ht="12.75">
      <c r="A57" s="76" t="s">
        <v>288</v>
      </c>
      <c r="B57" s="76" t="s">
        <v>291</v>
      </c>
      <c r="C57" s="76" t="s">
        <v>218</v>
      </c>
      <c r="D57" s="76" t="s">
        <v>219</v>
      </c>
      <c r="E57" s="77" t="s">
        <v>33</v>
      </c>
      <c r="F57" s="78">
        <v>15.8530511895927</v>
      </c>
      <c r="G57" s="7" t="s">
        <v>38</v>
      </c>
      <c r="H57" s="7" t="s">
        <v>176</v>
      </c>
      <c r="I57" s="86" t="s">
        <v>15</v>
      </c>
      <c r="J57" s="18" t="s">
        <v>4</v>
      </c>
      <c r="K57" s="6" t="s">
        <v>25</v>
      </c>
      <c r="L57" s="50">
        <f>IF(AS57&gt;0,AS57,"")</f>
        <v>9</v>
      </c>
      <c r="M57" s="17"/>
      <c r="N57" s="19" t="s">
        <v>3</v>
      </c>
      <c r="O57" s="76" t="s">
        <v>506</v>
      </c>
      <c r="P57" s="76" t="s">
        <v>508</v>
      </c>
      <c r="Q57" s="56"/>
      <c r="AL57" s="70">
        <f t="shared" si="0"/>
        <v>4</v>
      </c>
      <c r="AM57" s="70">
        <f t="shared" si="1"/>
        <v>0</v>
      </c>
      <c r="AN57" s="70">
        <f t="shared" si="2"/>
        <v>5</v>
      </c>
      <c r="AO57" s="70">
        <f t="shared" si="3"/>
        <v>0</v>
      </c>
      <c r="AP57" s="70">
        <f t="shared" si="4"/>
        <v>0</v>
      </c>
      <c r="AQ57" s="70">
        <f t="shared" si="5"/>
        <v>0</v>
      </c>
      <c r="AR57" s="70">
        <f t="shared" si="6"/>
        <v>0</v>
      </c>
      <c r="AS57" s="71">
        <f t="shared" si="7"/>
        <v>9</v>
      </c>
    </row>
    <row r="58" spans="1:45" ht="12.75">
      <c r="A58" s="76" t="s">
        <v>288</v>
      </c>
      <c r="B58" s="76" t="s">
        <v>292</v>
      </c>
      <c r="C58" s="76" t="s">
        <v>218</v>
      </c>
      <c r="D58" s="76" t="s">
        <v>226</v>
      </c>
      <c r="E58" s="77" t="s">
        <v>29</v>
      </c>
      <c r="F58" s="78">
        <v>15.8530511895927</v>
      </c>
      <c r="G58" s="7" t="s">
        <v>38</v>
      </c>
      <c r="H58" s="7" t="s">
        <v>176</v>
      </c>
      <c r="I58" s="86" t="s">
        <v>15</v>
      </c>
      <c r="J58" s="18" t="s">
        <v>4</v>
      </c>
      <c r="K58" s="6" t="s">
        <v>25</v>
      </c>
      <c r="L58" s="50">
        <f>IF(AS58&gt;0,AS58,"")</f>
        <v>17</v>
      </c>
      <c r="M58" s="17"/>
      <c r="N58" s="19" t="s">
        <v>3</v>
      </c>
      <c r="O58" s="76" t="s">
        <v>506</v>
      </c>
      <c r="P58" s="76" t="s">
        <v>508</v>
      </c>
      <c r="Q58" s="56"/>
      <c r="AL58" s="70">
        <f t="shared" si="0"/>
        <v>12</v>
      </c>
      <c r="AM58" s="70">
        <f t="shared" si="1"/>
        <v>0</v>
      </c>
      <c r="AN58" s="70">
        <f t="shared" si="2"/>
        <v>5</v>
      </c>
      <c r="AO58" s="70">
        <f t="shared" si="3"/>
        <v>0</v>
      </c>
      <c r="AP58" s="70">
        <f t="shared" si="4"/>
        <v>0</v>
      </c>
      <c r="AQ58" s="70">
        <f t="shared" si="5"/>
        <v>0</v>
      </c>
      <c r="AR58" s="70">
        <f t="shared" si="6"/>
        <v>0</v>
      </c>
      <c r="AS58" s="71">
        <f t="shared" si="7"/>
        <v>17</v>
      </c>
    </row>
    <row r="59" spans="1:45" ht="12.75">
      <c r="A59" s="76" t="s">
        <v>288</v>
      </c>
      <c r="B59" s="76" t="s">
        <v>293</v>
      </c>
      <c r="C59" s="76" t="s">
        <v>218</v>
      </c>
      <c r="D59" s="76" t="s">
        <v>231</v>
      </c>
      <c r="E59" s="77" t="s">
        <v>31</v>
      </c>
      <c r="F59" s="78">
        <v>15.8530511895927</v>
      </c>
      <c r="G59" s="20" t="s">
        <v>38</v>
      </c>
      <c r="H59" s="20" t="s">
        <v>176</v>
      </c>
      <c r="I59" s="21" t="s">
        <v>15</v>
      </c>
      <c r="J59" s="22" t="s">
        <v>4</v>
      </c>
      <c r="K59" s="23" t="s">
        <v>25</v>
      </c>
      <c r="L59" s="50">
        <f>IF(AS59&gt;0,AS59,"")</f>
        <v>5</v>
      </c>
      <c r="M59" s="17"/>
      <c r="N59" s="19" t="s">
        <v>3</v>
      </c>
      <c r="O59" s="76" t="s">
        <v>506</v>
      </c>
      <c r="P59" s="76" t="s">
        <v>508</v>
      </c>
      <c r="Q59" s="56"/>
      <c r="AL59" s="70">
        <f t="shared" si="0"/>
        <v>0</v>
      </c>
      <c r="AM59" s="70">
        <f t="shared" si="1"/>
        <v>0</v>
      </c>
      <c r="AN59" s="70">
        <f t="shared" si="2"/>
        <v>5</v>
      </c>
      <c r="AO59" s="70">
        <f t="shared" si="3"/>
        <v>0</v>
      </c>
      <c r="AP59" s="70">
        <f t="shared" si="4"/>
        <v>0</v>
      </c>
      <c r="AQ59" s="70">
        <f t="shared" si="5"/>
        <v>0</v>
      </c>
      <c r="AR59" s="70">
        <f t="shared" si="6"/>
        <v>0</v>
      </c>
      <c r="AS59" s="71">
        <f t="shared" si="7"/>
        <v>5</v>
      </c>
    </row>
    <row r="60" spans="1:45" ht="12.75">
      <c r="A60" s="76" t="s">
        <v>288</v>
      </c>
      <c r="B60" s="76" t="s">
        <v>294</v>
      </c>
      <c r="C60" s="76" t="s">
        <v>218</v>
      </c>
      <c r="D60" s="76" t="s">
        <v>221</v>
      </c>
      <c r="E60" s="77" t="s">
        <v>29</v>
      </c>
      <c r="F60" s="78">
        <v>15.8530511895927</v>
      </c>
      <c r="G60" s="20" t="s">
        <v>37</v>
      </c>
      <c r="H60" s="20" t="s">
        <v>176</v>
      </c>
      <c r="I60" s="21" t="s">
        <v>40</v>
      </c>
      <c r="J60" s="22" t="s">
        <v>4</v>
      </c>
      <c r="K60" s="23" t="s">
        <v>25</v>
      </c>
      <c r="L60" s="50">
        <f>IF(AS60&gt;0,AS60,"")</f>
        <v>32</v>
      </c>
      <c r="M60" s="17"/>
      <c r="N60" s="19" t="s">
        <v>3</v>
      </c>
      <c r="O60" s="76" t="s">
        <v>506</v>
      </c>
      <c r="P60" s="76" t="s">
        <v>508</v>
      </c>
      <c r="Q60" s="56"/>
      <c r="AL60" s="70">
        <f t="shared" si="0"/>
        <v>12</v>
      </c>
      <c r="AM60" s="70">
        <f t="shared" si="1"/>
        <v>0</v>
      </c>
      <c r="AN60" s="70">
        <f t="shared" si="2"/>
        <v>10</v>
      </c>
      <c r="AO60" s="70">
        <f t="shared" si="3"/>
        <v>0</v>
      </c>
      <c r="AP60" s="70">
        <f t="shared" si="4"/>
        <v>10</v>
      </c>
      <c r="AQ60" s="70">
        <f t="shared" si="5"/>
        <v>0</v>
      </c>
      <c r="AR60" s="70">
        <f t="shared" si="6"/>
        <v>0</v>
      </c>
      <c r="AS60" s="71">
        <f t="shared" si="7"/>
        <v>32</v>
      </c>
    </row>
    <row r="61" spans="1:45" ht="12.75">
      <c r="A61" s="76" t="s">
        <v>288</v>
      </c>
      <c r="B61" s="76" t="s">
        <v>295</v>
      </c>
      <c r="C61" s="76" t="s">
        <v>218</v>
      </c>
      <c r="D61" s="76" t="s">
        <v>221</v>
      </c>
      <c r="E61" s="77" t="s">
        <v>33</v>
      </c>
      <c r="F61" s="78">
        <v>15.8530511895927</v>
      </c>
      <c r="G61" s="20" t="s">
        <v>37</v>
      </c>
      <c r="H61" s="20" t="s">
        <v>176</v>
      </c>
      <c r="I61" s="21" t="s">
        <v>15</v>
      </c>
      <c r="J61" s="22" t="s">
        <v>4</v>
      </c>
      <c r="K61" s="23" t="s">
        <v>25</v>
      </c>
      <c r="L61" s="50">
        <f>IF(AS61&gt;0,AS61,"")</f>
        <v>14</v>
      </c>
      <c r="M61" s="17"/>
      <c r="N61" s="19" t="s">
        <v>3</v>
      </c>
      <c r="O61" s="76" t="s">
        <v>506</v>
      </c>
      <c r="P61" s="76" t="s">
        <v>508</v>
      </c>
      <c r="Q61" s="56"/>
      <c r="AL61" s="70">
        <f t="shared" si="0"/>
        <v>4</v>
      </c>
      <c r="AM61" s="70">
        <f t="shared" si="1"/>
        <v>0</v>
      </c>
      <c r="AN61" s="70">
        <f t="shared" si="2"/>
        <v>10</v>
      </c>
      <c r="AO61" s="70">
        <f t="shared" si="3"/>
        <v>0</v>
      </c>
      <c r="AP61" s="70">
        <f t="shared" si="4"/>
        <v>0</v>
      </c>
      <c r="AQ61" s="70">
        <f t="shared" si="5"/>
        <v>0</v>
      </c>
      <c r="AR61" s="70">
        <f t="shared" si="6"/>
        <v>0</v>
      </c>
      <c r="AS61" s="71">
        <f t="shared" si="7"/>
        <v>14</v>
      </c>
    </row>
    <row r="62" spans="1:45" ht="12.75">
      <c r="A62" s="76" t="s">
        <v>288</v>
      </c>
      <c r="B62" s="76" t="s">
        <v>296</v>
      </c>
      <c r="C62" s="76" t="s">
        <v>218</v>
      </c>
      <c r="D62" s="76" t="s">
        <v>297</v>
      </c>
      <c r="E62" s="77" t="s">
        <v>31</v>
      </c>
      <c r="F62" s="78">
        <v>15.8530511895927</v>
      </c>
      <c r="G62" s="20" t="s">
        <v>38</v>
      </c>
      <c r="H62" s="20" t="s">
        <v>176</v>
      </c>
      <c r="I62" s="21" t="s">
        <v>15</v>
      </c>
      <c r="J62" s="22" t="s">
        <v>4</v>
      </c>
      <c r="K62" s="23" t="s">
        <v>25</v>
      </c>
      <c r="L62" s="50">
        <f>IF(AS62&gt;0,AS62,"")</f>
        <v>5</v>
      </c>
      <c r="M62" s="17"/>
      <c r="N62" s="19" t="s">
        <v>3</v>
      </c>
      <c r="O62" s="76" t="s">
        <v>506</v>
      </c>
      <c r="P62" s="76" t="s">
        <v>508</v>
      </c>
      <c r="Q62" s="56"/>
      <c r="AL62" s="70">
        <f t="shared" si="0"/>
        <v>0</v>
      </c>
      <c r="AM62" s="70">
        <f t="shared" si="1"/>
        <v>0</v>
      </c>
      <c r="AN62" s="70">
        <f t="shared" si="2"/>
        <v>5</v>
      </c>
      <c r="AO62" s="70">
        <f t="shared" si="3"/>
        <v>0</v>
      </c>
      <c r="AP62" s="70">
        <f t="shared" si="4"/>
        <v>0</v>
      </c>
      <c r="AQ62" s="70">
        <f t="shared" si="5"/>
        <v>0</v>
      </c>
      <c r="AR62" s="70">
        <f t="shared" si="6"/>
        <v>0</v>
      </c>
      <c r="AS62" s="71">
        <f t="shared" si="7"/>
        <v>5</v>
      </c>
    </row>
    <row r="63" spans="1:45" ht="12.75">
      <c r="A63" s="76" t="s">
        <v>288</v>
      </c>
      <c r="B63" s="76" t="s">
        <v>298</v>
      </c>
      <c r="C63" s="76" t="s">
        <v>218</v>
      </c>
      <c r="D63" s="76" t="s">
        <v>226</v>
      </c>
      <c r="E63" s="77" t="s">
        <v>29</v>
      </c>
      <c r="F63" s="78">
        <v>15.8530511895927</v>
      </c>
      <c r="G63" s="7" t="s">
        <v>38</v>
      </c>
      <c r="H63" s="7" t="s">
        <v>176</v>
      </c>
      <c r="I63" s="86" t="s">
        <v>15</v>
      </c>
      <c r="J63" s="18" t="s">
        <v>4</v>
      </c>
      <c r="K63" s="6" t="s">
        <v>25</v>
      </c>
      <c r="L63" s="50">
        <f>IF(AS63&gt;0,AS63,"")</f>
        <v>17</v>
      </c>
      <c r="M63" s="17"/>
      <c r="N63" s="19" t="s">
        <v>3</v>
      </c>
      <c r="O63" s="76" t="s">
        <v>506</v>
      </c>
      <c r="P63" s="76" t="s">
        <v>508</v>
      </c>
      <c r="Q63" s="56"/>
      <c r="AL63" s="70">
        <f t="shared" si="0"/>
        <v>12</v>
      </c>
      <c r="AM63" s="70">
        <f t="shared" si="1"/>
        <v>0</v>
      </c>
      <c r="AN63" s="70">
        <f t="shared" si="2"/>
        <v>5</v>
      </c>
      <c r="AO63" s="70">
        <f t="shared" si="3"/>
        <v>0</v>
      </c>
      <c r="AP63" s="70">
        <f t="shared" si="4"/>
        <v>0</v>
      </c>
      <c r="AQ63" s="70">
        <f t="shared" si="5"/>
        <v>0</v>
      </c>
      <c r="AR63" s="70">
        <f t="shared" si="6"/>
        <v>0</v>
      </c>
      <c r="AS63" s="71">
        <f t="shared" si="7"/>
        <v>17</v>
      </c>
    </row>
    <row r="64" spans="1:45" ht="12.75">
      <c r="A64" s="76" t="s">
        <v>299</v>
      </c>
      <c r="B64" s="76" t="s">
        <v>300</v>
      </c>
      <c r="C64" s="76" t="s">
        <v>301</v>
      </c>
      <c r="D64" s="76" t="s">
        <v>221</v>
      </c>
      <c r="E64" s="77" t="s">
        <v>29</v>
      </c>
      <c r="F64" s="78">
        <v>18.9666318036587</v>
      </c>
      <c r="G64" s="20" t="s">
        <v>37</v>
      </c>
      <c r="H64" s="20" t="s">
        <v>176</v>
      </c>
      <c r="I64" s="21" t="s">
        <v>15</v>
      </c>
      <c r="J64" s="22" t="s">
        <v>4</v>
      </c>
      <c r="K64" s="23" t="s">
        <v>25</v>
      </c>
      <c r="L64" s="50">
        <f>IF(AS64&gt;0,AS64,"")</f>
        <v>22</v>
      </c>
      <c r="M64" s="17"/>
      <c r="N64" s="19" t="s">
        <v>3</v>
      </c>
      <c r="O64" s="76" t="s">
        <v>506</v>
      </c>
      <c r="P64" s="76" t="s">
        <v>508</v>
      </c>
      <c r="Q64" s="56"/>
      <c r="AL64" s="70">
        <f t="shared" si="0"/>
        <v>12</v>
      </c>
      <c r="AM64" s="70">
        <f t="shared" si="1"/>
        <v>0</v>
      </c>
      <c r="AN64" s="70">
        <f t="shared" si="2"/>
        <v>10</v>
      </c>
      <c r="AO64" s="70">
        <f t="shared" si="3"/>
        <v>0</v>
      </c>
      <c r="AP64" s="70">
        <f t="shared" si="4"/>
        <v>0</v>
      </c>
      <c r="AQ64" s="70">
        <f t="shared" si="5"/>
        <v>0</v>
      </c>
      <c r="AR64" s="70">
        <f t="shared" si="6"/>
        <v>0</v>
      </c>
      <c r="AS64" s="71">
        <f t="shared" si="7"/>
        <v>22</v>
      </c>
    </row>
    <row r="65" spans="1:45" ht="12.75">
      <c r="A65" s="76" t="s">
        <v>299</v>
      </c>
      <c r="B65" s="76" t="s">
        <v>302</v>
      </c>
      <c r="C65" s="76" t="s">
        <v>529</v>
      </c>
      <c r="D65" s="76" t="s">
        <v>221</v>
      </c>
      <c r="E65" s="77" t="s">
        <v>33</v>
      </c>
      <c r="F65" s="78">
        <v>18.9666318036587</v>
      </c>
      <c r="G65" s="20" t="s">
        <v>37</v>
      </c>
      <c r="H65" s="20" t="s">
        <v>176</v>
      </c>
      <c r="I65" s="21" t="s">
        <v>15</v>
      </c>
      <c r="J65" s="22" t="s">
        <v>4</v>
      </c>
      <c r="K65" s="23" t="s">
        <v>25</v>
      </c>
      <c r="L65" s="50">
        <f>IF(AS65&gt;0,AS65,"")</f>
        <v>14</v>
      </c>
      <c r="M65" s="17"/>
      <c r="N65" s="19" t="s">
        <v>3</v>
      </c>
      <c r="O65" s="76" t="s">
        <v>506</v>
      </c>
      <c r="P65" s="76" t="s">
        <v>508</v>
      </c>
      <c r="Q65" s="56"/>
      <c r="AL65" s="70">
        <f t="shared" si="0"/>
        <v>4</v>
      </c>
      <c r="AM65" s="70">
        <f t="shared" si="1"/>
        <v>0</v>
      </c>
      <c r="AN65" s="70">
        <f t="shared" si="2"/>
        <v>10</v>
      </c>
      <c r="AO65" s="70">
        <f t="shared" si="3"/>
        <v>0</v>
      </c>
      <c r="AP65" s="70">
        <f t="shared" si="4"/>
        <v>0</v>
      </c>
      <c r="AQ65" s="70">
        <f t="shared" si="5"/>
        <v>0</v>
      </c>
      <c r="AR65" s="70">
        <f t="shared" si="6"/>
        <v>0</v>
      </c>
      <c r="AS65" s="71">
        <f t="shared" si="7"/>
        <v>14</v>
      </c>
    </row>
    <row r="66" spans="1:45" ht="12.75">
      <c r="A66" s="76" t="s">
        <v>299</v>
      </c>
      <c r="B66" s="76" t="s">
        <v>273</v>
      </c>
      <c r="C66" s="76" t="s">
        <v>218</v>
      </c>
      <c r="D66" s="76" t="s">
        <v>303</v>
      </c>
      <c r="E66" s="77" t="s">
        <v>31</v>
      </c>
      <c r="F66" s="78">
        <v>18.9666318036587</v>
      </c>
      <c r="G66" s="20" t="s">
        <v>38</v>
      </c>
      <c r="H66" s="20" t="s">
        <v>13</v>
      </c>
      <c r="I66" s="21" t="s">
        <v>15</v>
      </c>
      <c r="J66" s="22" t="s">
        <v>3</v>
      </c>
      <c r="K66" s="23" t="s">
        <v>25</v>
      </c>
      <c r="L66" s="50">
        <f>IF(AS66&gt;0,AS66,"")</f>
        <v>10</v>
      </c>
      <c r="M66" s="17"/>
      <c r="N66" s="19" t="s">
        <v>3</v>
      </c>
      <c r="O66" s="76" t="s">
        <v>506</v>
      </c>
      <c r="P66" s="76" t="s">
        <v>508</v>
      </c>
      <c r="Q66" s="85" t="s">
        <v>524</v>
      </c>
      <c r="AL66" s="70">
        <f t="shared" si="0"/>
        <v>0</v>
      </c>
      <c r="AM66" s="70">
        <f t="shared" si="1"/>
        <v>0</v>
      </c>
      <c r="AN66" s="70">
        <f t="shared" si="2"/>
        <v>5</v>
      </c>
      <c r="AO66" s="70">
        <f t="shared" si="3"/>
        <v>0</v>
      </c>
      <c r="AP66" s="70">
        <f t="shared" si="4"/>
        <v>0</v>
      </c>
      <c r="AQ66" s="70">
        <f t="shared" si="5"/>
        <v>5</v>
      </c>
      <c r="AR66" s="70">
        <f t="shared" si="6"/>
        <v>0</v>
      </c>
      <c r="AS66" s="71">
        <f t="shared" si="7"/>
        <v>10</v>
      </c>
    </row>
    <row r="67" spans="1:45" ht="12.75">
      <c r="A67" s="76" t="s">
        <v>304</v>
      </c>
      <c r="B67" s="76" t="s">
        <v>305</v>
      </c>
      <c r="C67" s="76" t="s">
        <v>218</v>
      </c>
      <c r="D67" s="76" t="s">
        <v>254</v>
      </c>
      <c r="E67" s="77" t="s">
        <v>31</v>
      </c>
      <c r="F67" s="78">
        <v>16.3184845612848</v>
      </c>
      <c r="G67" s="20" t="s">
        <v>38</v>
      </c>
      <c r="H67" s="20" t="s">
        <v>176</v>
      </c>
      <c r="I67" s="21" t="s">
        <v>15</v>
      </c>
      <c r="J67" s="22" t="s">
        <v>4</v>
      </c>
      <c r="K67" s="23" t="s">
        <v>25</v>
      </c>
      <c r="L67" s="50">
        <f>IF(AS67&gt;0,AS67,"")</f>
        <v>5</v>
      </c>
      <c r="M67" s="17"/>
      <c r="N67" s="19" t="s">
        <v>3</v>
      </c>
      <c r="O67" s="76" t="s">
        <v>506</v>
      </c>
      <c r="P67" s="76" t="s">
        <v>508</v>
      </c>
      <c r="Q67" s="56"/>
      <c r="AL67" s="70">
        <f aca="true" t="shared" si="8" ref="AL67:AL130">IF(E67="",0,VLOOKUP(E67,RedLookup,2,FALSE))</f>
        <v>0</v>
      </c>
      <c r="AM67" s="70">
        <f aca="true" t="shared" si="9" ref="AM67:AM130">IF(F67&gt;100,10,IF(F67&gt;50,7,IF(F67&gt;=20,3,IF(F67&lt;20,0))))</f>
        <v>0</v>
      </c>
      <c r="AN67" s="70">
        <f aca="true" t="shared" si="10" ref="AN67:AN130">IF(G67="",0,VLOOKUP(G67,ThreatLookup,2,FALSE))</f>
        <v>5</v>
      </c>
      <c r="AO67" s="70">
        <f aca="true" t="shared" si="11" ref="AO67:AO130">IF(H67="",0,VLOOKUP(H67,ConsRoleScore,2,FALSE))</f>
        <v>0</v>
      </c>
      <c r="AP67" s="70">
        <f aca="true" t="shared" si="12" ref="AP67:AP130">IF(I67="",0,VLOOKUP(I67,BiologyScore,2,FALSE))</f>
        <v>0</v>
      </c>
      <c r="AQ67" s="70">
        <f aca="true" t="shared" si="13" ref="AQ67:AQ130">IF(J67="",0,VLOOKUP(J67,socioeconomiclookup,2,FALSE))</f>
        <v>0</v>
      </c>
      <c r="AR67" s="70">
        <f aca="true" t="shared" si="14" ref="AR67:AR130">IF(K67="",0,VLOOKUP(K67,scientificlookup,2,FALSE))</f>
        <v>0</v>
      </c>
      <c r="AS67" s="71">
        <f aca="true" t="shared" si="15" ref="AS67:AS130">SUM(AL67:AR67)</f>
        <v>5</v>
      </c>
    </row>
    <row r="68" spans="1:45" ht="12.75">
      <c r="A68" s="91" t="s">
        <v>304</v>
      </c>
      <c r="B68" s="91" t="s">
        <v>275</v>
      </c>
      <c r="C68" s="76" t="s">
        <v>306</v>
      </c>
      <c r="D68" s="76" t="s">
        <v>221</v>
      </c>
      <c r="E68" s="77" t="s">
        <v>33</v>
      </c>
      <c r="F68" s="78">
        <v>16.3184845612848</v>
      </c>
      <c r="G68" s="20"/>
      <c r="H68" s="20"/>
      <c r="I68" s="21"/>
      <c r="J68" s="22"/>
      <c r="K68" s="23"/>
      <c r="L68" s="50">
        <f>IF(AS68&gt;0,AS68,"")</f>
        <v>4</v>
      </c>
      <c r="M68" s="17"/>
      <c r="N68" s="19" t="s">
        <v>3</v>
      </c>
      <c r="O68" s="76" t="s">
        <v>506</v>
      </c>
      <c r="P68" s="76" t="s">
        <v>508</v>
      </c>
      <c r="Q68" s="56" t="s">
        <v>531</v>
      </c>
      <c r="AL68" s="70">
        <f t="shared" si="8"/>
        <v>4</v>
      </c>
      <c r="AM68" s="70">
        <f t="shared" si="9"/>
        <v>0</v>
      </c>
      <c r="AN68" s="70">
        <f t="shared" si="10"/>
        <v>0</v>
      </c>
      <c r="AO68" s="70">
        <f t="shared" si="11"/>
        <v>0</v>
      </c>
      <c r="AP68" s="70">
        <f t="shared" si="12"/>
        <v>0</v>
      </c>
      <c r="AQ68" s="70">
        <f t="shared" si="13"/>
        <v>0</v>
      </c>
      <c r="AR68" s="70">
        <f t="shared" si="14"/>
        <v>0</v>
      </c>
      <c r="AS68" s="71">
        <f t="shared" si="15"/>
        <v>4</v>
      </c>
    </row>
    <row r="69" spans="1:45" ht="12.75">
      <c r="A69" s="91" t="s">
        <v>304</v>
      </c>
      <c r="B69" s="91" t="s">
        <v>290</v>
      </c>
      <c r="C69" s="76" t="s">
        <v>528</v>
      </c>
      <c r="D69" s="76" t="s">
        <v>269</v>
      </c>
      <c r="E69" s="77" t="s">
        <v>33</v>
      </c>
      <c r="F69" s="78">
        <v>16.3184845612848</v>
      </c>
      <c r="G69" s="20"/>
      <c r="H69" s="20"/>
      <c r="I69" s="21"/>
      <c r="J69" s="22"/>
      <c r="K69" s="23"/>
      <c r="L69" s="50">
        <f>IF(AS69&gt;0,AS69,"")</f>
        <v>4</v>
      </c>
      <c r="M69" s="17"/>
      <c r="N69" s="19" t="s">
        <v>3</v>
      </c>
      <c r="O69" s="76" t="s">
        <v>506</v>
      </c>
      <c r="P69" s="76" t="s">
        <v>508</v>
      </c>
      <c r="Q69" s="56" t="s">
        <v>531</v>
      </c>
      <c r="AL69" s="70">
        <f t="shared" si="8"/>
        <v>4</v>
      </c>
      <c r="AM69" s="70">
        <f t="shared" si="9"/>
        <v>0</v>
      </c>
      <c r="AN69" s="70">
        <f t="shared" si="10"/>
        <v>0</v>
      </c>
      <c r="AO69" s="70">
        <f t="shared" si="11"/>
        <v>0</v>
      </c>
      <c r="AP69" s="70">
        <f t="shared" si="12"/>
        <v>0</v>
      </c>
      <c r="AQ69" s="70">
        <f t="shared" si="13"/>
        <v>0</v>
      </c>
      <c r="AR69" s="70">
        <f t="shared" si="14"/>
        <v>0</v>
      </c>
      <c r="AS69" s="71">
        <f t="shared" si="15"/>
        <v>4</v>
      </c>
    </row>
    <row r="70" spans="1:45" ht="12.75">
      <c r="A70" s="76" t="s">
        <v>304</v>
      </c>
      <c r="B70" s="76" t="s">
        <v>307</v>
      </c>
      <c r="C70" s="76" t="s">
        <v>218</v>
      </c>
      <c r="D70" s="76" t="s">
        <v>231</v>
      </c>
      <c r="E70" s="77" t="s">
        <v>33</v>
      </c>
      <c r="F70" s="78">
        <v>16.3184845612848</v>
      </c>
      <c r="G70" s="7" t="s">
        <v>38</v>
      </c>
      <c r="H70" s="7" t="s">
        <v>176</v>
      </c>
      <c r="I70" s="86" t="s">
        <v>15</v>
      </c>
      <c r="J70" s="18" t="s">
        <v>4</v>
      </c>
      <c r="K70" s="6" t="s">
        <v>25</v>
      </c>
      <c r="L70" s="50">
        <f>IF(AS70&gt;0,AS70,"")</f>
        <v>9</v>
      </c>
      <c r="M70" s="17"/>
      <c r="N70" s="19" t="s">
        <v>3</v>
      </c>
      <c r="O70" s="76" t="s">
        <v>506</v>
      </c>
      <c r="P70" s="76" t="s">
        <v>508</v>
      </c>
      <c r="Q70" s="56"/>
      <c r="AL70" s="70">
        <f t="shared" si="8"/>
        <v>4</v>
      </c>
      <c r="AM70" s="70">
        <f t="shared" si="9"/>
        <v>0</v>
      </c>
      <c r="AN70" s="70">
        <f t="shared" si="10"/>
        <v>5</v>
      </c>
      <c r="AO70" s="70">
        <f t="shared" si="11"/>
        <v>0</v>
      </c>
      <c r="AP70" s="70">
        <f t="shared" si="12"/>
        <v>0</v>
      </c>
      <c r="AQ70" s="70">
        <f t="shared" si="13"/>
        <v>0</v>
      </c>
      <c r="AR70" s="70">
        <f t="shared" si="14"/>
        <v>0</v>
      </c>
      <c r="AS70" s="71">
        <f t="shared" si="15"/>
        <v>9</v>
      </c>
    </row>
    <row r="71" spans="1:45" ht="12.75">
      <c r="A71" s="76" t="s">
        <v>308</v>
      </c>
      <c r="B71" s="76" t="s">
        <v>309</v>
      </c>
      <c r="C71" s="76" t="s">
        <v>218</v>
      </c>
      <c r="D71" s="76" t="s">
        <v>226</v>
      </c>
      <c r="E71" s="77" t="s">
        <v>28</v>
      </c>
      <c r="F71" s="78">
        <v>17.2787665173701</v>
      </c>
      <c r="G71" s="20" t="s">
        <v>37</v>
      </c>
      <c r="H71" s="20" t="s">
        <v>176</v>
      </c>
      <c r="I71" s="21"/>
      <c r="J71" s="22"/>
      <c r="K71" s="23"/>
      <c r="L71" s="50">
        <f>IF(AS71&gt;0,AS71,"")</f>
        <v>18</v>
      </c>
      <c r="M71" s="17"/>
      <c r="N71" s="19" t="s">
        <v>3</v>
      </c>
      <c r="O71" s="76" t="s">
        <v>506</v>
      </c>
      <c r="P71" s="76" t="s">
        <v>509</v>
      </c>
      <c r="Q71" s="56"/>
      <c r="AL71" s="70">
        <f t="shared" si="8"/>
        <v>8</v>
      </c>
      <c r="AM71" s="70">
        <f t="shared" si="9"/>
        <v>0</v>
      </c>
      <c r="AN71" s="70">
        <f t="shared" si="10"/>
        <v>10</v>
      </c>
      <c r="AO71" s="70">
        <f t="shared" si="11"/>
        <v>0</v>
      </c>
      <c r="AP71" s="70">
        <f t="shared" si="12"/>
        <v>0</v>
      </c>
      <c r="AQ71" s="70">
        <f t="shared" si="13"/>
        <v>0</v>
      </c>
      <c r="AR71" s="70">
        <f t="shared" si="14"/>
        <v>0</v>
      </c>
      <c r="AS71" s="71">
        <f t="shared" si="15"/>
        <v>18</v>
      </c>
    </row>
    <row r="72" spans="1:45" ht="12.75">
      <c r="A72" s="91" t="s">
        <v>308</v>
      </c>
      <c r="B72" s="91" t="s">
        <v>310</v>
      </c>
      <c r="C72" s="76" t="s">
        <v>218</v>
      </c>
      <c r="D72" s="76" t="s">
        <v>221</v>
      </c>
      <c r="E72" s="77" t="s">
        <v>28</v>
      </c>
      <c r="F72" s="78">
        <v>17.2787665173701</v>
      </c>
      <c r="G72" s="20"/>
      <c r="H72" s="20"/>
      <c r="I72" s="21"/>
      <c r="J72" s="22"/>
      <c r="K72" s="23"/>
      <c r="L72" s="50">
        <f>IF(AS72&gt;0,AS72,"")</f>
        <v>8</v>
      </c>
      <c r="M72" s="17"/>
      <c r="N72" s="19" t="s">
        <v>3</v>
      </c>
      <c r="O72" s="76" t="s">
        <v>506</v>
      </c>
      <c r="P72" s="76" t="s">
        <v>509</v>
      </c>
      <c r="Q72" s="56" t="s">
        <v>531</v>
      </c>
      <c r="AL72" s="70">
        <f t="shared" si="8"/>
        <v>8</v>
      </c>
      <c r="AM72" s="70">
        <f t="shared" si="9"/>
        <v>0</v>
      </c>
      <c r="AN72" s="70">
        <f t="shared" si="10"/>
        <v>0</v>
      </c>
      <c r="AO72" s="70">
        <f t="shared" si="11"/>
        <v>0</v>
      </c>
      <c r="AP72" s="70">
        <f t="shared" si="12"/>
        <v>0</v>
      </c>
      <c r="AQ72" s="70">
        <f t="shared" si="13"/>
        <v>0</v>
      </c>
      <c r="AR72" s="70">
        <f t="shared" si="14"/>
        <v>0</v>
      </c>
      <c r="AS72" s="71">
        <f t="shared" si="15"/>
        <v>8</v>
      </c>
    </row>
    <row r="73" spans="1:45" ht="12.75">
      <c r="A73" s="76" t="s">
        <v>308</v>
      </c>
      <c r="B73" s="76" t="s">
        <v>311</v>
      </c>
      <c r="C73" s="76" t="s">
        <v>218</v>
      </c>
      <c r="D73" s="76" t="s">
        <v>312</v>
      </c>
      <c r="E73" s="77" t="s">
        <v>31</v>
      </c>
      <c r="F73" s="78">
        <v>17.2787665173701</v>
      </c>
      <c r="G73" s="20" t="s">
        <v>38</v>
      </c>
      <c r="H73" s="20" t="s">
        <v>176</v>
      </c>
      <c r="I73" s="21" t="s">
        <v>15</v>
      </c>
      <c r="J73" s="22" t="s">
        <v>4</v>
      </c>
      <c r="K73" s="23" t="s">
        <v>25</v>
      </c>
      <c r="L73" s="50">
        <f>IF(AS73&gt;0,AS73,"")</f>
        <v>5</v>
      </c>
      <c r="M73" s="17"/>
      <c r="N73" s="19" t="s">
        <v>3</v>
      </c>
      <c r="O73" s="76" t="s">
        <v>506</v>
      </c>
      <c r="P73" s="76" t="s">
        <v>509</v>
      </c>
      <c r="Q73" s="56"/>
      <c r="AL73" s="70">
        <f t="shared" si="8"/>
        <v>0</v>
      </c>
      <c r="AM73" s="70">
        <f t="shared" si="9"/>
        <v>0</v>
      </c>
      <c r="AN73" s="70">
        <f t="shared" si="10"/>
        <v>5</v>
      </c>
      <c r="AO73" s="70">
        <f t="shared" si="11"/>
        <v>0</v>
      </c>
      <c r="AP73" s="70">
        <f t="shared" si="12"/>
        <v>0</v>
      </c>
      <c r="AQ73" s="70">
        <f t="shared" si="13"/>
        <v>0</v>
      </c>
      <c r="AR73" s="70">
        <f t="shared" si="14"/>
        <v>0</v>
      </c>
      <c r="AS73" s="71">
        <f t="shared" si="15"/>
        <v>5</v>
      </c>
    </row>
    <row r="74" spans="1:45" ht="12.75">
      <c r="A74" s="76" t="s">
        <v>308</v>
      </c>
      <c r="B74" s="76" t="s">
        <v>232</v>
      </c>
      <c r="C74" s="76" t="s">
        <v>218</v>
      </c>
      <c r="D74" s="76" t="s">
        <v>221</v>
      </c>
      <c r="E74" s="77" t="s">
        <v>28</v>
      </c>
      <c r="F74" s="78">
        <v>17.2787665173701</v>
      </c>
      <c r="G74" s="20" t="s">
        <v>37</v>
      </c>
      <c r="H74" s="20" t="s">
        <v>176</v>
      </c>
      <c r="I74" s="21" t="s">
        <v>15</v>
      </c>
      <c r="J74" s="22" t="s">
        <v>4</v>
      </c>
      <c r="K74" s="23" t="s">
        <v>25</v>
      </c>
      <c r="L74" s="50">
        <f>IF(AS74&gt;0,AS74,"")</f>
        <v>18</v>
      </c>
      <c r="M74" s="17"/>
      <c r="N74" s="19" t="s">
        <v>3</v>
      </c>
      <c r="O74" s="76" t="s">
        <v>506</v>
      </c>
      <c r="P74" s="76" t="s">
        <v>509</v>
      </c>
      <c r="Q74" s="56"/>
      <c r="AL74" s="70">
        <f t="shared" si="8"/>
        <v>8</v>
      </c>
      <c r="AM74" s="70">
        <f t="shared" si="9"/>
        <v>0</v>
      </c>
      <c r="AN74" s="70">
        <f t="shared" si="10"/>
        <v>10</v>
      </c>
      <c r="AO74" s="70">
        <f t="shared" si="11"/>
        <v>0</v>
      </c>
      <c r="AP74" s="70">
        <f t="shared" si="12"/>
        <v>0</v>
      </c>
      <c r="AQ74" s="70">
        <f t="shared" si="13"/>
        <v>0</v>
      </c>
      <c r="AR74" s="70">
        <f t="shared" si="14"/>
        <v>0</v>
      </c>
      <c r="AS74" s="71">
        <f t="shared" si="15"/>
        <v>18</v>
      </c>
    </row>
    <row r="75" spans="1:45" ht="12.75">
      <c r="A75" s="91" t="s">
        <v>308</v>
      </c>
      <c r="B75" s="91" t="s">
        <v>287</v>
      </c>
      <c r="C75" s="76" t="s">
        <v>218</v>
      </c>
      <c r="D75" s="76" t="s">
        <v>221</v>
      </c>
      <c r="E75" s="77" t="s">
        <v>28</v>
      </c>
      <c r="F75" s="78">
        <v>17.2787665173701</v>
      </c>
      <c r="G75" s="20"/>
      <c r="H75" s="20"/>
      <c r="I75" s="21"/>
      <c r="J75" s="22"/>
      <c r="K75" s="23"/>
      <c r="L75" s="50">
        <f>IF(AS75&gt;0,AS75,"")</f>
        <v>8</v>
      </c>
      <c r="M75" s="17"/>
      <c r="N75" s="19" t="s">
        <v>3</v>
      </c>
      <c r="O75" s="76" t="s">
        <v>506</v>
      </c>
      <c r="P75" s="76" t="s">
        <v>509</v>
      </c>
      <c r="Q75" s="56" t="s">
        <v>531</v>
      </c>
      <c r="AL75" s="70">
        <f t="shared" si="8"/>
        <v>8</v>
      </c>
      <c r="AM75" s="70">
        <f t="shared" si="9"/>
        <v>0</v>
      </c>
      <c r="AN75" s="70">
        <f t="shared" si="10"/>
        <v>0</v>
      </c>
      <c r="AO75" s="70">
        <f t="shared" si="11"/>
        <v>0</v>
      </c>
      <c r="AP75" s="70">
        <f t="shared" si="12"/>
        <v>0</v>
      </c>
      <c r="AQ75" s="70">
        <f t="shared" si="13"/>
        <v>0</v>
      </c>
      <c r="AR75" s="70">
        <f t="shared" si="14"/>
        <v>0</v>
      </c>
      <c r="AS75" s="71">
        <f t="shared" si="15"/>
        <v>8</v>
      </c>
    </row>
    <row r="76" spans="1:45" ht="12.75">
      <c r="A76" s="76" t="s">
        <v>313</v>
      </c>
      <c r="B76" s="76" t="s">
        <v>314</v>
      </c>
      <c r="C76" s="76" t="s">
        <v>218</v>
      </c>
      <c r="D76" s="76" t="s">
        <v>315</v>
      </c>
      <c r="E76" s="77" t="s">
        <v>31</v>
      </c>
      <c r="F76" s="78">
        <v>57.4706591188643</v>
      </c>
      <c r="G76" s="20" t="s">
        <v>38</v>
      </c>
      <c r="H76" s="20" t="s">
        <v>176</v>
      </c>
      <c r="I76" s="21" t="s">
        <v>15</v>
      </c>
      <c r="J76" s="22" t="s">
        <v>4</v>
      </c>
      <c r="K76" s="23" t="s">
        <v>25</v>
      </c>
      <c r="L76" s="50">
        <f>IF(AS76&gt;0,AS76,"")</f>
        <v>12</v>
      </c>
      <c r="M76" s="17"/>
      <c r="N76" s="19" t="s">
        <v>3</v>
      </c>
      <c r="O76" s="76" t="s">
        <v>506</v>
      </c>
      <c r="P76" s="76" t="s">
        <v>509</v>
      </c>
      <c r="Q76" s="56"/>
      <c r="AL76" s="70">
        <f t="shared" si="8"/>
        <v>0</v>
      </c>
      <c r="AM76" s="70">
        <f t="shared" si="9"/>
        <v>7</v>
      </c>
      <c r="AN76" s="70">
        <f t="shared" si="10"/>
        <v>5</v>
      </c>
      <c r="AO76" s="70">
        <f t="shared" si="11"/>
        <v>0</v>
      </c>
      <c r="AP76" s="70">
        <f t="shared" si="12"/>
        <v>0</v>
      </c>
      <c r="AQ76" s="70">
        <f t="shared" si="13"/>
        <v>0</v>
      </c>
      <c r="AR76" s="70">
        <f t="shared" si="14"/>
        <v>0</v>
      </c>
      <c r="AS76" s="71">
        <f t="shared" si="15"/>
        <v>12</v>
      </c>
    </row>
    <row r="77" spans="1:45" ht="12.75">
      <c r="A77" s="76" t="s">
        <v>316</v>
      </c>
      <c r="B77" s="76" t="s">
        <v>317</v>
      </c>
      <c r="C77" s="76" t="s">
        <v>218</v>
      </c>
      <c r="D77" s="76" t="s">
        <v>221</v>
      </c>
      <c r="E77" s="77" t="s">
        <v>29</v>
      </c>
      <c r="F77" s="79"/>
      <c r="G77" s="20" t="s">
        <v>37</v>
      </c>
      <c r="H77" s="20" t="s">
        <v>176</v>
      </c>
      <c r="I77" s="21" t="s">
        <v>15</v>
      </c>
      <c r="J77" s="22" t="s">
        <v>4</v>
      </c>
      <c r="K77" s="23" t="s">
        <v>25</v>
      </c>
      <c r="L77" s="50">
        <f>IF(AS77&gt;0,AS77,"")</f>
        <v>22</v>
      </c>
      <c r="M77" s="17"/>
      <c r="N77" s="19" t="s">
        <v>3</v>
      </c>
      <c r="O77" s="76" t="s">
        <v>506</v>
      </c>
      <c r="P77" s="76" t="s">
        <v>509</v>
      </c>
      <c r="Q77" s="56"/>
      <c r="AL77" s="70">
        <f t="shared" si="8"/>
        <v>12</v>
      </c>
      <c r="AM77" s="70">
        <f t="shared" si="9"/>
        <v>0</v>
      </c>
      <c r="AN77" s="70">
        <f t="shared" si="10"/>
        <v>10</v>
      </c>
      <c r="AO77" s="70">
        <f t="shared" si="11"/>
        <v>0</v>
      </c>
      <c r="AP77" s="70">
        <f t="shared" si="12"/>
        <v>0</v>
      </c>
      <c r="AQ77" s="70">
        <f t="shared" si="13"/>
        <v>0</v>
      </c>
      <c r="AR77" s="70">
        <f t="shared" si="14"/>
        <v>0</v>
      </c>
      <c r="AS77" s="71">
        <f t="shared" si="15"/>
        <v>22</v>
      </c>
    </row>
    <row r="78" spans="1:45" ht="12.75">
      <c r="A78" s="76" t="s">
        <v>318</v>
      </c>
      <c r="B78" s="76" t="s">
        <v>275</v>
      </c>
      <c r="C78" s="76" t="s">
        <v>218</v>
      </c>
      <c r="D78" s="76" t="s">
        <v>221</v>
      </c>
      <c r="E78" s="77" t="s">
        <v>33</v>
      </c>
      <c r="F78" s="78">
        <v>17.9004571585177</v>
      </c>
      <c r="G78" s="20" t="s">
        <v>37</v>
      </c>
      <c r="H78" s="20" t="s">
        <v>176</v>
      </c>
      <c r="I78" s="21" t="s">
        <v>15</v>
      </c>
      <c r="J78" s="22" t="s">
        <v>4</v>
      </c>
      <c r="K78" s="23" t="s">
        <v>25</v>
      </c>
      <c r="L78" s="50">
        <f>IF(AS78&gt;0,AS78,"")</f>
        <v>14</v>
      </c>
      <c r="M78" s="17"/>
      <c r="N78" s="19" t="s">
        <v>3</v>
      </c>
      <c r="O78" s="76" t="s">
        <v>506</v>
      </c>
      <c r="P78" s="76" t="s">
        <v>509</v>
      </c>
      <c r="Q78" s="56"/>
      <c r="AL78" s="70">
        <f t="shared" si="8"/>
        <v>4</v>
      </c>
      <c r="AM78" s="70">
        <f t="shared" si="9"/>
        <v>0</v>
      </c>
      <c r="AN78" s="70">
        <f t="shared" si="10"/>
        <v>10</v>
      </c>
      <c r="AO78" s="70">
        <f t="shared" si="11"/>
        <v>0</v>
      </c>
      <c r="AP78" s="70">
        <f t="shared" si="12"/>
        <v>0</v>
      </c>
      <c r="AQ78" s="70">
        <f t="shared" si="13"/>
        <v>0</v>
      </c>
      <c r="AR78" s="70">
        <f t="shared" si="14"/>
        <v>0</v>
      </c>
      <c r="AS78" s="71">
        <f t="shared" si="15"/>
        <v>14</v>
      </c>
    </row>
    <row r="79" spans="1:45" ht="12.75">
      <c r="A79" s="91" t="s">
        <v>318</v>
      </c>
      <c r="B79" s="91" t="s">
        <v>319</v>
      </c>
      <c r="C79" s="76" t="s">
        <v>218</v>
      </c>
      <c r="D79" s="76" t="s">
        <v>221</v>
      </c>
      <c r="E79" s="77" t="s">
        <v>28</v>
      </c>
      <c r="F79" s="78">
        <v>17.9004571585177</v>
      </c>
      <c r="G79" s="20"/>
      <c r="H79" s="20"/>
      <c r="I79" s="21"/>
      <c r="J79" s="22"/>
      <c r="K79" s="23"/>
      <c r="L79" s="50">
        <f>IF(AS79&gt;0,AS79,"")</f>
        <v>8</v>
      </c>
      <c r="M79" s="17"/>
      <c r="N79" s="19" t="s">
        <v>3</v>
      </c>
      <c r="O79" s="76" t="s">
        <v>506</v>
      </c>
      <c r="P79" s="76" t="s">
        <v>509</v>
      </c>
      <c r="Q79" s="56" t="s">
        <v>531</v>
      </c>
      <c r="AL79" s="70">
        <f t="shared" si="8"/>
        <v>8</v>
      </c>
      <c r="AM79" s="70">
        <f t="shared" si="9"/>
        <v>0</v>
      </c>
      <c r="AN79" s="70">
        <f t="shared" si="10"/>
        <v>0</v>
      </c>
      <c r="AO79" s="70">
        <f t="shared" si="11"/>
        <v>0</v>
      </c>
      <c r="AP79" s="70">
        <f t="shared" si="12"/>
        <v>0</v>
      </c>
      <c r="AQ79" s="70">
        <f t="shared" si="13"/>
        <v>0</v>
      </c>
      <c r="AR79" s="70">
        <f t="shared" si="14"/>
        <v>0</v>
      </c>
      <c r="AS79" s="71">
        <f t="shared" si="15"/>
        <v>8</v>
      </c>
    </row>
    <row r="80" spans="1:45" ht="12.75">
      <c r="A80" s="76" t="s">
        <v>318</v>
      </c>
      <c r="B80" s="76" t="s">
        <v>320</v>
      </c>
      <c r="C80" s="76" t="s">
        <v>218</v>
      </c>
      <c r="D80" s="76" t="s">
        <v>226</v>
      </c>
      <c r="E80" s="77" t="s">
        <v>31</v>
      </c>
      <c r="F80" s="78">
        <v>17.9004571585177</v>
      </c>
      <c r="G80" s="20" t="s">
        <v>38</v>
      </c>
      <c r="H80" s="20" t="s">
        <v>13</v>
      </c>
      <c r="I80" s="21" t="s">
        <v>15</v>
      </c>
      <c r="J80" s="22" t="s">
        <v>4</v>
      </c>
      <c r="K80" s="23" t="s">
        <v>25</v>
      </c>
      <c r="L80" s="50">
        <f>IF(AS80&gt;0,AS80,"")</f>
        <v>5</v>
      </c>
      <c r="M80" s="17"/>
      <c r="N80" s="19" t="s">
        <v>3</v>
      </c>
      <c r="O80" s="76" t="s">
        <v>506</v>
      </c>
      <c r="P80" s="76" t="s">
        <v>509</v>
      </c>
      <c r="Q80" s="56"/>
      <c r="AL80" s="70">
        <f t="shared" si="8"/>
        <v>0</v>
      </c>
      <c r="AM80" s="70">
        <f t="shared" si="9"/>
        <v>0</v>
      </c>
      <c r="AN80" s="70">
        <f t="shared" si="10"/>
        <v>5</v>
      </c>
      <c r="AO80" s="70">
        <f t="shared" si="11"/>
        <v>0</v>
      </c>
      <c r="AP80" s="70">
        <f t="shared" si="12"/>
        <v>0</v>
      </c>
      <c r="AQ80" s="70">
        <f t="shared" si="13"/>
        <v>0</v>
      </c>
      <c r="AR80" s="70">
        <f t="shared" si="14"/>
        <v>0</v>
      </c>
      <c r="AS80" s="71">
        <f t="shared" si="15"/>
        <v>5</v>
      </c>
    </row>
    <row r="81" spans="1:45" ht="12.75">
      <c r="A81" s="76" t="s">
        <v>318</v>
      </c>
      <c r="B81" s="76" t="s">
        <v>321</v>
      </c>
      <c r="C81" s="76" t="s">
        <v>218</v>
      </c>
      <c r="D81" s="76" t="s">
        <v>219</v>
      </c>
      <c r="E81" s="77" t="s">
        <v>29</v>
      </c>
      <c r="F81" s="78">
        <v>17.9004571585177</v>
      </c>
      <c r="G81" s="20" t="s">
        <v>38</v>
      </c>
      <c r="H81" s="20" t="s">
        <v>13</v>
      </c>
      <c r="I81" s="21" t="s">
        <v>15</v>
      </c>
      <c r="J81" s="22" t="s">
        <v>4</v>
      </c>
      <c r="K81" s="23" t="s">
        <v>25</v>
      </c>
      <c r="L81" s="50">
        <f>IF(AS81&gt;0,AS81,"")</f>
        <v>17</v>
      </c>
      <c r="M81" s="17"/>
      <c r="N81" s="19" t="s">
        <v>3</v>
      </c>
      <c r="O81" s="76" t="s">
        <v>506</v>
      </c>
      <c r="P81" s="76" t="s">
        <v>509</v>
      </c>
      <c r="Q81" s="56"/>
      <c r="AL81" s="70">
        <f t="shared" si="8"/>
        <v>12</v>
      </c>
      <c r="AM81" s="70">
        <f t="shared" si="9"/>
        <v>0</v>
      </c>
      <c r="AN81" s="70">
        <f t="shared" si="10"/>
        <v>5</v>
      </c>
      <c r="AO81" s="70">
        <f t="shared" si="11"/>
        <v>0</v>
      </c>
      <c r="AP81" s="70">
        <f t="shared" si="12"/>
        <v>0</v>
      </c>
      <c r="AQ81" s="70">
        <f t="shared" si="13"/>
        <v>0</v>
      </c>
      <c r="AR81" s="70">
        <f t="shared" si="14"/>
        <v>0</v>
      </c>
      <c r="AS81" s="71">
        <f t="shared" si="15"/>
        <v>17</v>
      </c>
    </row>
    <row r="82" spans="1:45" ht="12.75">
      <c r="A82" s="91" t="s">
        <v>318</v>
      </c>
      <c r="B82" s="91" t="s">
        <v>322</v>
      </c>
      <c r="C82" s="76" t="s">
        <v>218</v>
      </c>
      <c r="D82" s="76" t="s">
        <v>221</v>
      </c>
      <c r="E82" s="77" t="s">
        <v>33</v>
      </c>
      <c r="F82" s="78">
        <v>17.9004571585177</v>
      </c>
      <c r="G82" s="20"/>
      <c r="H82" s="20"/>
      <c r="I82" s="21"/>
      <c r="J82" s="22"/>
      <c r="K82" s="23"/>
      <c r="L82" s="50">
        <f>IF(AS82&gt;0,AS82,"")</f>
        <v>4</v>
      </c>
      <c r="M82" s="17"/>
      <c r="N82" s="19" t="s">
        <v>3</v>
      </c>
      <c r="O82" s="76" t="s">
        <v>506</v>
      </c>
      <c r="P82" s="76" t="s">
        <v>509</v>
      </c>
      <c r="Q82" s="56" t="s">
        <v>531</v>
      </c>
      <c r="AL82" s="70">
        <f t="shared" si="8"/>
        <v>4</v>
      </c>
      <c r="AM82" s="70">
        <f t="shared" si="9"/>
        <v>0</v>
      </c>
      <c r="AN82" s="70">
        <f t="shared" si="10"/>
        <v>0</v>
      </c>
      <c r="AO82" s="70">
        <f t="shared" si="11"/>
        <v>0</v>
      </c>
      <c r="AP82" s="70">
        <f t="shared" si="12"/>
        <v>0</v>
      </c>
      <c r="AQ82" s="70">
        <f t="shared" si="13"/>
        <v>0</v>
      </c>
      <c r="AR82" s="70">
        <f t="shared" si="14"/>
        <v>0</v>
      </c>
      <c r="AS82" s="71">
        <f t="shared" si="15"/>
        <v>4</v>
      </c>
    </row>
    <row r="83" spans="1:45" ht="12.75">
      <c r="A83" s="76" t="s">
        <v>318</v>
      </c>
      <c r="B83" s="76" t="s">
        <v>323</v>
      </c>
      <c r="C83" s="76" t="s">
        <v>218</v>
      </c>
      <c r="D83" s="76" t="s">
        <v>221</v>
      </c>
      <c r="E83" s="77" t="s">
        <v>30</v>
      </c>
      <c r="F83" s="78">
        <v>17.9004571585177</v>
      </c>
      <c r="G83" s="20" t="s">
        <v>37</v>
      </c>
      <c r="H83" s="20" t="s">
        <v>176</v>
      </c>
      <c r="I83" s="21" t="s">
        <v>15</v>
      </c>
      <c r="J83" s="22" t="s">
        <v>4</v>
      </c>
      <c r="K83" s="23" t="s">
        <v>25</v>
      </c>
      <c r="L83" s="50">
        <f>IF(AS83&gt;0,AS83,"")</f>
        <v>26</v>
      </c>
      <c r="M83" s="17"/>
      <c r="N83" s="19" t="s">
        <v>3</v>
      </c>
      <c r="O83" s="76" t="s">
        <v>506</v>
      </c>
      <c r="P83" s="76" t="s">
        <v>509</v>
      </c>
      <c r="Q83" s="56"/>
      <c r="AL83" s="70">
        <f t="shared" si="8"/>
        <v>16</v>
      </c>
      <c r="AM83" s="70">
        <f t="shared" si="9"/>
        <v>0</v>
      </c>
      <c r="AN83" s="70">
        <f t="shared" si="10"/>
        <v>10</v>
      </c>
      <c r="AO83" s="70">
        <f t="shared" si="11"/>
        <v>0</v>
      </c>
      <c r="AP83" s="70">
        <f t="shared" si="12"/>
        <v>0</v>
      </c>
      <c r="AQ83" s="70">
        <f t="shared" si="13"/>
        <v>0</v>
      </c>
      <c r="AR83" s="70">
        <f t="shared" si="14"/>
        <v>0</v>
      </c>
      <c r="AS83" s="71">
        <f t="shared" si="15"/>
        <v>26</v>
      </c>
    </row>
    <row r="84" spans="1:45" ht="12.75">
      <c r="A84" s="76" t="s">
        <v>318</v>
      </c>
      <c r="B84" s="76" t="s">
        <v>324</v>
      </c>
      <c r="C84" s="76" t="s">
        <v>218</v>
      </c>
      <c r="D84" s="76" t="s">
        <v>325</v>
      </c>
      <c r="E84" s="77" t="s">
        <v>31</v>
      </c>
      <c r="F84" s="78">
        <v>17.9004571585177</v>
      </c>
      <c r="G84" s="20" t="s">
        <v>38</v>
      </c>
      <c r="H84" s="20" t="s">
        <v>13</v>
      </c>
      <c r="I84" s="21" t="s">
        <v>15</v>
      </c>
      <c r="J84" s="22" t="s">
        <v>4</v>
      </c>
      <c r="K84" s="23" t="s">
        <v>25</v>
      </c>
      <c r="L84" s="50">
        <f>IF(AS84&gt;0,AS84,"")</f>
        <v>5</v>
      </c>
      <c r="M84" s="17"/>
      <c r="N84" s="19" t="s">
        <v>3</v>
      </c>
      <c r="O84" s="76" t="s">
        <v>506</v>
      </c>
      <c r="P84" s="76" t="s">
        <v>509</v>
      </c>
      <c r="Q84" s="85" t="s">
        <v>524</v>
      </c>
      <c r="AL84" s="70">
        <f t="shared" si="8"/>
        <v>0</v>
      </c>
      <c r="AM84" s="70">
        <f t="shared" si="9"/>
        <v>0</v>
      </c>
      <c r="AN84" s="70">
        <f t="shared" si="10"/>
        <v>5</v>
      </c>
      <c r="AO84" s="70">
        <f t="shared" si="11"/>
        <v>0</v>
      </c>
      <c r="AP84" s="70">
        <f t="shared" si="12"/>
        <v>0</v>
      </c>
      <c r="AQ84" s="70">
        <f t="shared" si="13"/>
        <v>0</v>
      </c>
      <c r="AR84" s="70">
        <f t="shared" si="14"/>
        <v>0</v>
      </c>
      <c r="AS84" s="71">
        <f t="shared" si="15"/>
        <v>5</v>
      </c>
    </row>
    <row r="85" spans="1:45" ht="12.75">
      <c r="A85" s="91" t="s">
        <v>318</v>
      </c>
      <c r="B85" s="91" t="s">
        <v>326</v>
      </c>
      <c r="C85" s="76" t="s">
        <v>218</v>
      </c>
      <c r="D85" s="76" t="s">
        <v>327</v>
      </c>
      <c r="E85" s="77" t="s">
        <v>29</v>
      </c>
      <c r="F85" s="78">
        <v>17.9004571585177</v>
      </c>
      <c r="G85" s="20"/>
      <c r="H85" s="20"/>
      <c r="I85" s="21"/>
      <c r="J85" s="22"/>
      <c r="K85" s="23"/>
      <c r="L85" s="50">
        <f>IF(AS85&gt;0,AS85,"")</f>
        <v>12</v>
      </c>
      <c r="M85" s="17"/>
      <c r="N85" s="19" t="s">
        <v>3</v>
      </c>
      <c r="O85" s="76" t="s">
        <v>506</v>
      </c>
      <c r="P85" s="76" t="s">
        <v>509</v>
      </c>
      <c r="Q85" s="56" t="s">
        <v>531</v>
      </c>
      <c r="AL85" s="70">
        <f t="shared" si="8"/>
        <v>12</v>
      </c>
      <c r="AM85" s="70">
        <f t="shared" si="9"/>
        <v>0</v>
      </c>
      <c r="AN85" s="70">
        <f t="shared" si="10"/>
        <v>0</v>
      </c>
      <c r="AO85" s="70">
        <f t="shared" si="11"/>
        <v>0</v>
      </c>
      <c r="AP85" s="70">
        <f t="shared" si="12"/>
        <v>0</v>
      </c>
      <c r="AQ85" s="70">
        <f t="shared" si="13"/>
        <v>0</v>
      </c>
      <c r="AR85" s="70">
        <f t="shared" si="14"/>
        <v>0</v>
      </c>
      <c r="AS85" s="71">
        <f t="shared" si="15"/>
        <v>12</v>
      </c>
    </row>
    <row r="86" spans="1:45" ht="12.75">
      <c r="A86" s="91" t="s">
        <v>318</v>
      </c>
      <c r="B86" s="91" t="s">
        <v>328</v>
      </c>
      <c r="C86" s="76" t="s">
        <v>218</v>
      </c>
      <c r="D86" s="76" t="s">
        <v>221</v>
      </c>
      <c r="E86" s="77" t="s">
        <v>28</v>
      </c>
      <c r="F86" s="78">
        <v>17.9004571585177</v>
      </c>
      <c r="G86" s="20"/>
      <c r="H86" s="20"/>
      <c r="I86" s="21"/>
      <c r="J86" s="22"/>
      <c r="K86" s="23"/>
      <c r="L86" s="50">
        <f>IF(AS86&gt;0,AS86,"")</f>
        <v>8</v>
      </c>
      <c r="M86" s="17"/>
      <c r="N86" s="19" t="s">
        <v>3</v>
      </c>
      <c r="O86" s="76" t="s">
        <v>506</v>
      </c>
      <c r="P86" s="76" t="s">
        <v>509</v>
      </c>
      <c r="Q86" s="56" t="s">
        <v>531</v>
      </c>
      <c r="AL86" s="70">
        <f t="shared" si="8"/>
        <v>8</v>
      </c>
      <c r="AM86" s="70">
        <f t="shared" si="9"/>
        <v>0</v>
      </c>
      <c r="AN86" s="70">
        <f t="shared" si="10"/>
        <v>0</v>
      </c>
      <c r="AO86" s="70">
        <f t="shared" si="11"/>
        <v>0</v>
      </c>
      <c r="AP86" s="70">
        <f t="shared" si="12"/>
        <v>0</v>
      </c>
      <c r="AQ86" s="70">
        <f t="shared" si="13"/>
        <v>0</v>
      </c>
      <c r="AR86" s="70">
        <f t="shared" si="14"/>
        <v>0</v>
      </c>
      <c r="AS86" s="71">
        <f t="shared" si="15"/>
        <v>8</v>
      </c>
    </row>
    <row r="87" spans="1:45" ht="12.75">
      <c r="A87" s="91" t="s">
        <v>318</v>
      </c>
      <c r="B87" s="91" t="s">
        <v>329</v>
      </c>
      <c r="C87" s="76" t="s">
        <v>218</v>
      </c>
      <c r="D87" s="76" t="s">
        <v>226</v>
      </c>
      <c r="E87" s="77" t="s">
        <v>33</v>
      </c>
      <c r="F87" s="78">
        <v>17.9004571585177</v>
      </c>
      <c r="G87" s="20"/>
      <c r="H87" s="20"/>
      <c r="I87" s="21"/>
      <c r="J87" s="22"/>
      <c r="K87" s="23"/>
      <c r="L87" s="50">
        <f>IF(AS87&gt;0,AS87,"")</f>
        <v>4</v>
      </c>
      <c r="M87" s="17"/>
      <c r="N87" s="19" t="s">
        <v>3</v>
      </c>
      <c r="O87" s="76" t="s">
        <v>506</v>
      </c>
      <c r="P87" s="76" t="s">
        <v>509</v>
      </c>
      <c r="Q87" s="56" t="s">
        <v>531</v>
      </c>
      <c r="AL87" s="70">
        <f t="shared" si="8"/>
        <v>4</v>
      </c>
      <c r="AM87" s="70">
        <f t="shared" si="9"/>
        <v>0</v>
      </c>
      <c r="AN87" s="70">
        <f t="shared" si="10"/>
        <v>0</v>
      </c>
      <c r="AO87" s="70">
        <f t="shared" si="11"/>
        <v>0</v>
      </c>
      <c r="AP87" s="70">
        <f t="shared" si="12"/>
        <v>0</v>
      </c>
      <c r="AQ87" s="70">
        <f t="shared" si="13"/>
        <v>0</v>
      </c>
      <c r="AR87" s="70">
        <f t="shared" si="14"/>
        <v>0</v>
      </c>
      <c r="AS87" s="71">
        <f t="shared" si="15"/>
        <v>4</v>
      </c>
    </row>
    <row r="88" spans="1:45" ht="12.75">
      <c r="A88" s="76" t="s">
        <v>330</v>
      </c>
      <c r="B88" s="76" t="s">
        <v>331</v>
      </c>
      <c r="C88" s="76" t="s">
        <v>218</v>
      </c>
      <c r="D88" s="76" t="s">
        <v>332</v>
      </c>
      <c r="E88" s="77" t="s">
        <v>31</v>
      </c>
      <c r="F88" s="78">
        <v>20.1256254076061</v>
      </c>
      <c r="G88" s="20" t="s">
        <v>209</v>
      </c>
      <c r="H88" s="20" t="s">
        <v>176</v>
      </c>
      <c r="I88" s="21" t="s">
        <v>15</v>
      </c>
      <c r="J88" s="22" t="s">
        <v>4</v>
      </c>
      <c r="K88" s="23" t="s">
        <v>25</v>
      </c>
      <c r="L88" s="50">
        <f>IF(AS88&gt;0,AS88,"")</f>
        <v>3</v>
      </c>
      <c r="M88" s="17"/>
      <c r="N88" s="19" t="s">
        <v>3</v>
      </c>
      <c r="O88" s="76" t="s">
        <v>506</v>
      </c>
      <c r="P88" s="76" t="s">
        <v>509</v>
      </c>
      <c r="Q88" s="85" t="s">
        <v>524</v>
      </c>
      <c r="AL88" s="70">
        <f t="shared" si="8"/>
        <v>0</v>
      </c>
      <c r="AM88" s="70">
        <f t="shared" si="9"/>
        <v>3</v>
      </c>
      <c r="AN88" s="70">
        <f t="shared" si="10"/>
        <v>0</v>
      </c>
      <c r="AO88" s="70">
        <f t="shared" si="11"/>
        <v>0</v>
      </c>
      <c r="AP88" s="70">
        <f t="shared" si="12"/>
        <v>0</v>
      </c>
      <c r="AQ88" s="70">
        <f t="shared" si="13"/>
        <v>0</v>
      </c>
      <c r="AR88" s="70">
        <f t="shared" si="14"/>
        <v>0</v>
      </c>
      <c r="AS88" s="71">
        <f t="shared" si="15"/>
        <v>3</v>
      </c>
    </row>
    <row r="89" spans="1:45" ht="12.75">
      <c r="A89" s="76" t="s">
        <v>330</v>
      </c>
      <c r="B89" s="76" t="s">
        <v>333</v>
      </c>
      <c r="C89" s="76" t="s">
        <v>218</v>
      </c>
      <c r="D89" s="76" t="s">
        <v>334</v>
      </c>
      <c r="E89" s="77" t="s">
        <v>31</v>
      </c>
      <c r="F89" s="78">
        <v>20.1256254076061</v>
      </c>
      <c r="G89" s="20" t="s">
        <v>209</v>
      </c>
      <c r="H89" s="20" t="s">
        <v>176</v>
      </c>
      <c r="I89" s="21" t="s">
        <v>15</v>
      </c>
      <c r="J89" s="22" t="s">
        <v>4</v>
      </c>
      <c r="K89" s="23" t="s">
        <v>25</v>
      </c>
      <c r="L89" s="50">
        <f>IF(AS89&gt;0,AS89,"")</f>
        <v>3</v>
      </c>
      <c r="M89" s="17"/>
      <c r="N89" s="19" t="s">
        <v>3</v>
      </c>
      <c r="O89" s="76" t="s">
        <v>506</v>
      </c>
      <c r="P89" s="76" t="s">
        <v>509</v>
      </c>
      <c r="Q89" s="56"/>
      <c r="AL89" s="70">
        <f t="shared" si="8"/>
        <v>0</v>
      </c>
      <c r="AM89" s="70">
        <f t="shared" si="9"/>
        <v>3</v>
      </c>
      <c r="AN89" s="70">
        <f t="shared" si="10"/>
        <v>0</v>
      </c>
      <c r="AO89" s="70">
        <f t="shared" si="11"/>
        <v>0</v>
      </c>
      <c r="AP89" s="70">
        <f t="shared" si="12"/>
        <v>0</v>
      </c>
      <c r="AQ89" s="70">
        <f t="shared" si="13"/>
        <v>0</v>
      </c>
      <c r="AR89" s="70">
        <f t="shared" si="14"/>
        <v>0</v>
      </c>
      <c r="AS89" s="71">
        <f t="shared" si="15"/>
        <v>3</v>
      </c>
    </row>
    <row r="90" spans="1:45" ht="12.75">
      <c r="A90" s="76" t="s">
        <v>335</v>
      </c>
      <c r="B90" s="76" t="s">
        <v>336</v>
      </c>
      <c r="C90" s="76" t="s">
        <v>218</v>
      </c>
      <c r="D90" s="76" t="s">
        <v>226</v>
      </c>
      <c r="E90" s="77" t="s">
        <v>31</v>
      </c>
      <c r="F90" s="78">
        <v>23.1930890836096</v>
      </c>
      <c r="G90" s="20" t="s">
        <v>38</v>
      </c>
      <c r="H90" s="20" t="s">
        <v>176</v>
      </c>
      <c r="I90" s="21" t="s">
        <v>15</v>
      </c>
      <c r="J90" s="22" t="s">
        <v>4</v>
      </c>
      <c r="K90" s="23" t="s">
        <v>25</v>
      </c>
      <c r="L90" s="50">
        <f>IF(AS90&gt;0,AS90,"")</f>
        <v>8</v>
      </c>
      <c r="M90" s="17"/>
      <c r="N90" s="19" t="s">
        <v>3</v>
      </c>
      <c r="O90" s="76" t="s">
        <v>506</v>
      </c>
      <c r="P90" s="76" t="s">
        <v>509</v>
      </c>
      <c r="Q90" s="56"/>
      <c r="AL90" s="70">
        <f t="shared" si="8"/>
        <v>0</v>
      </c>
      <c r="AM90" s="70">
        <f t="shared" si="9"/>
        <v>3</v>
      </c>
      <c r="AN90" s="70">
        <f t="shared" si="10"/>
        <v>5</v>
      </c>
      <c r="AO90" s="70">
        <f t="shared" si="11"/>
        <v>0</v>
      </c>
      <c r="AP90" s="70">
        <f t="shared" si="12"/>
        <v>0</v>
      </c>
      <c r="AQ90" s="70">
        <f t="shared" si="13"/>
        <v>0</v>
      </c>
      <c r="AR90" s="70">
        <f t="shared" si="14"/>
        <v>0</v>
      </c>
      <c r="AS90" s="71">
        <f t="shared" si="15"/>
        <v>8</v>
      </c>
    </row>
    <row r="91" spans="1:45" ht="12.75">
      <c r="A91" s="76" t="s">
        <v>335</v>
      </c>
      <c r="B91" s="76" t="s">
        <v>337</v>
      </c>
      <c r="C91" s="76" t="s">
        <v>218</v>
      </c>
      <c r="D91" s="76" t="s">
        <v>219</v>
      </c>
      <c r="E91" s="77" t="s">
        <v>31</v>
      </c>
      <c r="F91" s="78">
        <v>23.1930890836096</v>
      </c>
      <c r="G91" s="20" t="s">
        <v>38</v>
      </c>
      <c r="H91" s="20" t="s">
        <v>176</v>
      </c>
      <c r="I91" s="21" t="s">
        <v>15</v>
      </c>
      <c r="J91" s="22" t="s">
        <v>4</v>
      </c>
      <c r="K91" s="23" t="s">
        <v>25</v>
      </c>
      <c r="L91" s="50">
        <f>IF(AS91&gt;0,AS91,"")</f>
        <v>8</v>
      </c>
      <c r="M91" s="17"/>
      <c r="N91" s="19" t="s">
        <v>3</v>
      </c>
      <c r="O91" s="76" t="s">
        <v>506</v>
      </c>
      <c r="P91" s="76" t="s">
        <v>509</v>
      </c>
      <c r="Q91" s="56"/>
      <c r="AL91" s="70">
        <f t="shared" si="8"/>
        <v>0</v>
      </c>
      <c r="AM91" s="70">
        <f t="shared" si="9"/>
        <v>3</v>
      </c>
      <c r="AN91" s="70">
        <f t="shared" si="10"/>
        <v>5</v>
      </c>
      <c r="AO91" s="70">
        <f t="shared" si="11"/>
        <v>0</v>
      </c>
      <c r="AP91" s="70">
        <f t="shared" si="12"/>
        <v>0</v>
      </c>
      <c r="AQ91" s="70">
        <f t="shared" si="13"/>
        <v>0</v>
      </c>
      <c r="AR91" s="70">
        <f t="shared" si="14"/>
        <v>0</v>
      </c>
      <c r="AS91" s="71">
        <f t="shared" si="15"/>
        <v>8</v>
      </c>
    </row>
    <row r="92" spans="1:45" ht="12.75">
      <c r="A92" s="76" t="s">
        <v>338</v>
      </c>
      <c r="B92" s="76" t="s">
        <v>339</v>
      </c>
      <c r="C92" s="76" t="s">
        <v>340</v>
      </c>
      <c r="D92" s="76" t="s">
        <v>221</v>
      </c>
      <c r="E92" s="77" t="s">
        <v>28</v>
      </c>
      <c r="F92" s="78">
        <v>16.0769440847242</v>
      </c>
      <c r="G92" s="20" t="s">
        <v>37</v>
      </c>
      <c r="H92" s="20" t="s">
        <v>176</v>
      </c>
      <c r="I92" s="21" t="s">
        <v>15</v>
      </c>
      <c r="J92" s="22" t="s">
        <v>4</v>
      </c>
      <c r="K92" s="23" t="s">
        <v>25</v>
      </c>
      <c r="L92" s="50">
        <f>IF(AS92&gt;0,AS92,"")</f>
        <v>18</v>
      </c>
      <c r="M92" s="17"/>
      <c r="N92" s="19" t="s">
        <v>3</v>
      </c>
      <c r="O92" s="76" t="s">
        <v>506</v>
      </c>
      <c r="P92" s="76" t="s">
        <v>509</v>
      </c>
      <c r="Q92" s="56"/>
      <c r="AL92" s="70">
        <f t="shared" si="8"/>
        <v>8</v>
      </c>
      <c r="AM92" s="70">
        <f t="shared" si="9"/>
        <v>0</v>
      </c>
      <c r="AN92" s="70">
        <f t="shared" si="10"/>
        <v>10</v>
      </c>
      <c r="AO92" s="70">
        <f t="shared" si="11"/>
        <v>0</v>
      </c>
      <c r="AP92" s="70">
        <f t="shared" si="12"/>
        <v>0</v>
      </c>
      <c r="AQ92" s="70">
        <f t="shared" si="13"/>
        <v>0</v>
      </c>
      <c r="AR92" s="70">
        <f t="shared" si="14"/>
        <v>0</v>
      </c>
      <c r="AS92" s="71">
        <f t="shared" si="15"/>
        <v>18</v>
      </c>
    </row>
    <row r="93" spans="1:45" ht="12.75">
      <c r="A93" s="76" t="s">
        <v>338</v>
      </c>
      <c r="B93" s="76" t="s">
        <v>341</v>
      </c>
      <c r="C93" s="76" t="s">
        <v>342</v>
      </c>
      <c r="D93" s="76" t="s">
        <v>343</v>
      </c>
      <c r="E93" s="77" t="s">
        <v>31</v>
      </c>
      <c r="F93" s="78">
        <v>16.0769440847242</v>
      </c>
      <c r="G93" s="20" t="s">
        <v>38</v>
      </c>
      <c r="H93" s="20" t="s">
        <v>176</v>
      </c>
      <c r="I93" s="21" t="s">
        <v>15</v>
      </c>
      <c r="J93" s="22" t="s">
        <v>4</v>
      </c>
      <c r="K93" s="23" t="s">
        <v>25</v>
      </c>
      <c r="L93" s="50">
        <f>IF(AS93&gt;0,AS93,"")</f>
        <v>5</v>
      </c>
      <c r="M93" s="17"/>
      <c r="N93" s="19" t="s">
        <v>3</v>
      </c>
      <c r="O93" s="76" t="s">
        <v>506</v>
      </c>
      <c r="P93" s="76" t="s">
        <v>509</v>
      </c>
      <c r="Q93" s="56"/>
      <c r="AL93" s="70">
        <f t="shared" si="8"/>
        <v>0</v>
      </c>
      <c r="AM93" s="70">
        <f t="shared" si="9"/>
        <v>0</v>
      </c>
      <c r="AN93" s="70">
        <f t="shared" si="10"/>
        <v>5</v>
      </c>
      <c r="AO93" s="70">
        <f t="shared" si="11"/>
        <v>0</v>
      </c>
      <c r="AP93" s="70">
        <f t="shared" si="12"/>
        <v>0</v>
      </c>
      <c r="AQ93" s="70">
        <f t="shared" si="13"/>
        <v>0</v>
      </c>
      <c r="AR93" s="70">
        <f t="shared" si="14"/>
        <v>0</v>
      </c>
      <c r="AS93" s="71">
        <f t="shared" si="15"/>
        <v>5</v>
      </c>
    </row>
    <row r="94" spans="1:45" ht="12.75">
      <c r="A94" s="76" t="s">
        <v>338</v>
      </c>
      <c r="B94" s="76" t="s">
        <v>317</v>
      </c>
      <c r="C94" s="76" t="s">
        <v>218</v>
      </c>
      <c r="D94" s="76" t="s">
        <v>303</v>
      </c>
      <c r="E94" s="77" t="s">
        <v>31</v>
      </c>
      <c r="F94" s="78">
        <v>16.0769440847242</v>
      </c>
      <c r="G94" s="20" t="s">
        <v>38</v>
      </c>
      <c r="H94" s="20" t="s">
        <v>176</v>
      </c>
      <c r="I94" s="21" t="s">
        <v>15</v>
      </c>
      <c r="J94" s="22" t="s">
        <v>4</v>
      </c>
      <c r="K94" s="23" t="s">
        <v>25</v>
      </c>
      <c r="L94" s="50">
        <f>IF(AS94&gt;0,AS94,"")</f>
        <v>5</v>
      </c>
      <c r="M94" s="17"/>
      <c r="N94" s="19" t="s">
        <v>3</v>
      </c>
      <c r="O94" s="76" t="s">
        <v>506</v>
      </c>
      <c r="P94" s="76" t="s">
        <v>509</v>
      </c>
      <c r="Q94" s="56"/>
      <c r="AL94" s="70">
        <f t="shared" si="8"/>
        <v>0</v>
      </c>
      <c r="AM94" s="70">
        <f t="shared" si="9"/>
        <v>0</v>
      </c>
      <c r="AN94" s="70">
        <f t="shared" si="10"/>
        <v>5</v>
      </c>
      <c r="AO94" s="70">
        <f t="shared" si="11"/>
        <v>0</v>
      </c>
      <c r="AP94" s="70">
        <f t="shared" si="12"/>
        <v>0</v>
      </c>
      <c r="AQ94" s="70">
        <f t="shared" si="13"/>
        <v>0</v>
      </c>
      <c r="AR94" s="70">
        <f t="shared" si="14"/>
        <v>0</v>
      </c>
      <c r="AS94" s="71">
        <f t="shared" si="15"/>
        <v>5</v>
      </c>
    </row>
    <row r="95" spans="1:45" ht="12.75">
      <c r="A95" s="76" t="s">
        <v>338</v>
      </c>
      <c r="B95" s="76" t="s">
        <v>344</v>
      </c>
      <c r="C95" s="76" t="s">
        <v>218</v>
      </c>
      <c r="D95" s="76" t="s">
        <v>345</v>
      </c>
      <c r="E95" s="77" t="s">
        <v>31</v>
      </c>
      <c r="F95" s="78">
        <v>16.0769440847242</v>
      </c>
      <c r="G95" s="20" t="s">
        <v>209</v>
      </c>
      <c r="H95" s="20" t="s">
        <v>176</v>
      </c>
      <c r="I95" s="21" t="s">
        <v>15</v>
      </c>
      <c r="J95" s="22" t="s">
        <v>4</v>
      </c>
      <c r="K95" s="23" t="s">
        <v>25</v>
      </c>
      <c r="L95" s="50">
        <f>AS95</f>
        <v>0</v>
      </c>
      <c r="M95" s="17"/>
      <c r="N95" s="19" t="s">
        <v>3</v>
      </c>
      <c r="O95" s="76" t="s">
        <v>506</v>
      </c>
      <c r="P95" s="76" t="s">
        <v>509</v>
      </c>
      <c r="Q95" s="56"/>
      <c r="AL95" s="70">
        <f t="shared" si="8"/>
        <v>0</v>
      </c>
      <c r="AM95" s="70">
        <f t="shared" si="9"/>
        <v>0</v>
      </c>
      <c r="AN95" s="70">
        <f t="shared" si="10"/>
        <v>0</v>
      </c>
      <c r="AO95" s="70">
        <f t="shared" si="11"/>
        <v>0</v>
      </c>
      <c r="AP95" s="70">
        <f t="shared" si="12"/>
        <v>0</v>
      </c>
      <c r="AQ95" s="70">
        <f t="shared" si="13"/>
        <v>0</v>
      </c>
      <c r="AR95" s="70">
        <f t="shared" si="14"/>
        <v>0</v>
      </c>
      <c r="AS95" s="71">
        <f t="shared" si="15"/>
        <v>0</v>
      </c>
    </row>
    <row r="96" spans="1:45" ht="12.75">
      <c r="A96" s="76" t="s">
        <v>338</v>
      </c>
      <c r="B96" s="76" t="s">
        <v>346</v>
      </c>
      <c r="C96" s="76" t="s">
        <v>218</v>
      </c>
      <c r="D96" s="76" t="s">
        <v>347</v>
      </c>
      <c r="E96" s="77" t="s">
        <v>31</v>
      </c>
      <c r="F96" s="78">
        <v>17.0577016580469</v>
      </c>
      <c r="G96" s="20" t="s">
        <v>209</v>
      </c>
      <c r="H96" s="20" t="s">
        <v>176</v>
      </c>
      <c r="I96" s="21" t="s">
        <v>15</v>
      </c>
      <c r="J96" s="22" t="s">
        <v>4</v>
      </c>
      <c r="K96" s="23" t="s">
        <v>25</v>
      </c>
      <c r="L96" s="50">
        <f>AS96</f>
        <v>0</v>
      </c>
      <c r="M96" s="17"/>
      <c r="N96" s="19" t="s">
        <v>3</v>
      </c>
      <c r="O96" s="76" t="s">
        <v>506</v>
      </c>
      <c r="P96" s="76" t="s">
        <v>509</v>
      </c>
      <c r="Q96" s="56"/>
      <c r="AL96" s="70">
        <f t="shared" si="8"/>
        <v>0</v>
      </c>
      <c r="AM96" s="70">
        <f t="shared" si="9"/>
        <v>0</v>
      </c>
      <c r="AN96" s="70">
        <f t="shared" si="10"/>
        <v>0</v>
      </c>
      <c r="AO96" s="70">
        <f t="shared" si="11"/>
        <v>0</v>
      </c>
      <c r="AP96" s="70">
        <f t="shared" si="12"/>
        <v>0</v>
      </c>
      <c r="AQ96" s="70">
        <f t="shared" si="13"/>
        <v>0</v>
      </c>
      <c r="AR96" s="70">
        <f t="shared" si="14"/>
        <v>0</v>
      </c>
      <c r="AS96" s="71">
        <f t="shared" si="15"/>
        <v>0</v>
      </c>
    </row>
    <row r="97" spans="1:45" ht="12.75">
      <c r="A97" s="91" t="s">
        <v>338</v>
      </c>
      <c r="B97" s="91" t="s">
        <v>348</v>
      </c>
      <c r="C97" s="76" t="s">
        <v>218</v>
      </c>
      <c r="D97" s="76" t="s">
        <v>221</v>
      </c>
      <c r="E97" s="77" t="s">
        <v>29</v>
      </c>
      <c r="F97" s="78">
        <v>16.0769440847242</v>
      </c>
      <c r="G97" s="20"/>
      <c r="H97" s="20"/>
      <c r="I97" s="21"/>
      <c r="J97" s="22"/>
      <c r="K97" s="23"/>
      <c r="L97" s="50">
        <f>IF(AS97&gt;0,AS97,"")</f>
        <v>12</v>
      </c>
      <c r="M97" s="17"/>
      <c r="N97" s="19" t="s">
        <v>3</v>
      </c>
      <c r="O97" s="76" t="s">
        <v>506</v>
      </c>
      <c r="P97" s="76" t="s">
        <v>509</v>
      </c>
      <c r="Q97" s="56" t="s">
        <v>531</v>
      </c>
      <c r="AL97" s="70">
        <f t="shared" si="8"/>
        <v>12</v>
      </c>
      <c r="AM97" s="70">
        <f t="shared" si="9"/>
        <v>0</v>
      </c>
      <c r="AN97" s="70">
        <f t="shared" si="10"/>
        <v>0</v>
      </c>
      <c r="AO97" s="70">
        <f t="shared" si="11"/>
        <v>0</v>
      </c>
      <c r="AP97" s="70">
        <f t="shared" si="12"/>
        <v>0</v>
      </c>
      <c r="AQ97" s="70">
        <f t="shared" si="13"/>
        <v>0</v>
      </c>
      <c r="AR97" s="70">
        <f t="shared" si="14"/>
        <v>0</v>
      </c>
      <c r="AS97" s="71">
        <f t="shared" si="15"/>
        <v>12</v>
      </c>
    </row>
    <row r="98" spans="1:45" ht="12.75">
      <c r="A98" s="76" t="s">
        <v>338</v>
      </c>
      <c r="B98" s="76" t="s">
        <v>349</v>
      </c>
      <c r="C98" s="76" t="s">
        <v>350</v>
      </c>
      <c r="D98" s="76" t="s">
        <v>351</v>
      </c>
      <c r="E98" s="77" t="s">
        <v>31</v>
      </c>
      <c r="F98" s="78">
        <v>17.7688932564779</v>
      </c>
      <c r="G98" s="20" t="s">
        <v>38</v>
      </c>
      <c r="H98" s="20" t="s">
        <v>176</v>
      </c>
      <c r="I98" s="21" t="s">
        <v>15</v>
      </c>
      <c r="J98" s="22" t="s">
        <v>4</v>
      </c>
      <c r="K98" s="23" t="s">
        <v>25</v>
      </c>
      <c r="L98" s="50">
        <f>IF(AS98&gt;0,AS98,"")</f>
        <v>5</v>
      </c>
      <c r="M98" s="17"/>
      <c r="N98" s="19" t="s">
        <v>3</v>
      </c>
      <c r="O98" s="76" t="s">
        <v>506</v>
      </c>
      <c r="P98" s="76" t="s">
        <v>509</v>
      </c>
      <c r="Q98" s="56"/>
      <c r="AL98" s="70">
        <f t="shared" si="8"/>
        <v>0</v>
      </c>
      <c r="AM98" s="70">
        <f t="shared" si="9"/>
        <v>0</v>
      </c>
      <c r="AN98" s="70">
        <f t="shared" si="10"/>
        <v>5</v>
      </c>
      <c r="AO98" s="70">
        <f t="shared" si="11"/>
        <v>0</v>
      </c>
      <c r="AP98" s="70">
        <f t="shared" si="12"/>
        <v>0</v>
      </c>
      <c r="AQ98" s="70">
        <f t="shared" si="13"/>
        <v>0</v>
      </c>
      <c r="AR98" s="70">
        <f t="shared" si="14"/>
        <v>0</v>
      </c>
      <c r="AS98" s="71">
        <f t="shared" si="15"/>
        <v>5</v>
      </c>
    </row>
    <row r="99" spans="1:45" ht="12.75">
      <c r="A99" s="76" t="s">
        <v>338</v>
      </c>
      <c r="B99" s="76" t="s">
        <v>352</v>
      </c>
      <c r="C99" s="76" t="s">
        <v>353</v>
      </c>
      <c r="D99" s="76" t="s">
        <v>226</v>
      </c>
      <c r="E99" s="77" t="s">
        <v>31</v>
      </c>
      <c r="F99" s="78">
        <v>16.0769440847242</v>
      </c>
      <c r="G99" s="20" t="s">
        <v>38</v>
      </c>
      <c r="H99" s="20" t="s">
        <v>176</v>
      </c>
      <c r="I99" s="21" t="s">
        <v>15</v>
      </c>
      <c r="J99" s="22" t="s">
        <v>4</v>
      </c>
      <c r="K99" s="23" t="s">
        <v>25</v>
      </c>
      <c r="L99" s="50">
        <f>IF(AS99&gt;0,AS99,"")</f>
        <v>5</v>
      </c>
      <c r="M99" s="17"/>
      <c r="N99" s="19" t="s">
        <v>3</v>
      </c>
      <c r="O99" s="76" t="s">
        <v>506</v>
      </c>
      <c r="P99" s="76" t="s">
        <v>509</v>
      </c>
      <c r="Q99" s="56"/>
      <c r="AL99" s="70">
        <f t="shared" si="8"/>
        <v>0</v>
      </c>
      <c r="AM99" s="70">
        <f t="shared" si="9"/>
        <v>0</v>
      </c>
      <c r="AN99" s="70">
        <f t="shared" si="10"/>
        <v>5</v>
      </c>
      <c r="AO99" s="70">
        <f t="shared" si="11"/>
        <v>0</v>
      </c>
      <c r="AP99" s="70">
        <f t="shared" si="12"/>
        <v>0</v>
      </c>
      <c r="AQ99" s="70">
        <f t="shared" si="13"/>
        <v>0</v>
      </c>
      <c r="AR99" s="70">
        <f t="shared" si="14"/>
        <v>0</v>
      </c>
      <c r="AS99" s="71">
        <f t="shared" si="15"/>
        <v>5</v>
      </c>
    </row>
    <row r="100" spans="1:45" ht="12.75">
      <c r="A100" s="76" t="s">
        <v>338</v>
      </c>
      <c r="B100" s="76" t="s">
        <v>354</v>
      </c>
      <c r="C100" s="76" t="s">
        <v>218</v>
      </c>
      <c r="D100" s="76" t="s">
        <v>226</v>
      </c>
      <c r="E100" s="77" t="s">
        <v>33</v>
      </c>
      <c r="F100" s="78">
        <v>16.0769440847242</v>
      </c>
      <c r="G100" s="20" t="s">
        <v>38</v>
      </c>
      <c r="H100" s="20" t="s">
        <v>176</v>
      </c>
      <c r="I100" s="21" t="s">
        <v>15</v>
      </c>
      <c r="J100" s="22" t="s">
        <v>4</v>
      </c>
      <c r="K100" s="23" t="s">
        <v>25</v>
      </c>
      <c r="L100" s="50">
        <f>IF(AS100&gt;0,AS100,"")</f>
        <v>9</v>
      </c>
      <c r="M100" s="17"/>
      <c r="N100" s="19" t="s">
        <v>3</v>
      </c>
      <c r="O100" s="76" t="s">
        <v>506</v>
      </c>
      <c r="P100" s="76" t="s">
        <v>509</v>
      </c>
      <c r="Q100" s="56"/>
      <c r="AL100" s="70">
        <f t="shared" si="8"/>
        <v>4</v>
      </c>
      <c r="AM100" s="70">
        <f t="shared" si="9"/>
        <v>0</v>
      </c>
      <c r="AN100" s="70">
        <f t="shared" si="10"/>
        <v>5</v>
      </c>
      <c r="AO100" s="70">
        <f t="shared" si="11"/>
        <v>0</v>
      </c>
      <c r="AP100" s="70">
        <f t="shared" si="12"/>
        <v>0</v>
      </c>
      <c r="AQ100" s="70">
        <f t="shared" si="13"/>
        <v>0</v>
      </c>
      <c r="AR100" s="70">
        <f t="shared" si="14"/>
        <v>0</v>
      </c>
      <c r="AS100" s="71">
        <f t="shared" si="15"/>
        <v>9</v>
      </c>
    </row>
    <row r="101" spans="1:45" ht="12.75">
      <c r="A101" s="76" t="s">
        <v>338</v>
      </c>
      <c r="B101" s="76" t="s">
        <v>355</v>
      </c>
      <c r="C101" s="76" t="s">
        <v>218</v>
      </c>
      <c r="D101" s="76" t="s">
        <v>356</v>
      </c>
      <c r="E101" s="77" t="s">
        <v>33</v>
      </c>
      <c r="F101" s="78">
        <v>16.0769440847242</v>
      </c>
      <c r="G101" s="20" t="s">
        <v>38</v>
      </c>
      <c r="H101" s="20" t="s">
        <v>176</v>
      </c>
      <c r="I101" s="21" t="s">
        <v>15</v>
      </c>
      <c r="J101" s="22" t="s">
        <v>4</v>
      </c>
      <c r="K101" s="23" t="s">
        <v>25</v>
      </c>
      <c r="L101" s="50">
        <f>IF(AS101&gt;0,AS101,"")</f>
        <v>9</v>
      </c>
      <c r="M101" s="17"/>
      <c r="N101" s="19" t="s">
        <v>3</v>
      </c>
      <c r="O101" s="76" t="s">
        <v>506</v>
      </c>
      <c r="P101" s="76" t="s">
        <v>509</v>
      </c>
      <c r="Q101" s="56"/>
      <c r="AL101" s="70">
        <f t="shared" si="8"/>
        <v>4</v>
      </c>
      <c r="AM101" s="70">
        <f t="shared" si="9"/>
        <v>0</v>
      </c>
      <c r="AN101" s="70">
        <f t="shared" si="10"/>
        <v>5</v>
      </c>
      <c r="AO101" s="70">
        <f t="shared" si="11"/>
        <v>0</v>
      </c>
      <c r="AP101" s="70">
        <f t="shared" si="12"/>
        <v>0</v>
      </c>
      <c r="AQ101" s="70">
        <f t="shared" si="13"/>
        <v>0</v>
      </c>
      <c r="AR101" s="70">
        <f t="shared" si="14"/>
        <v>0</v>
      </c>
      <c r="AS101" s="71">
        <f t="shared" si="15"/>
        <v>9</v>
      </c>
    </row>
    <row r="102" spans="1:45" ht="12.75">
      <c r="A102" s="92" t="s">
        <v>338</v>
      </c>
      <c r="B102" s="92" t="s">
        <v>357</v>
      </c>
      <c r="C102" s="76" t="s">
        <v>218</v>
      </c>
      <c r="D102" s="76" t="s">
        <v>226</v>
      </c>
      <c r="E102" s="77" t="s">
        <v>28</v>
      </c>
      <c r="F102" s="78">
        <v>16.0769440847242</v>
      </c>
      <c r="G102" s="20" t="s">
        <v>37</v>
      </c>
      <c r="H102" s="20" t="s">
        <v>176</v>
      </c>
      <c r="I102" s="21"/>
      <c r="J102" s="22"/>
      <c r="K102" s="23"/>
      <c r="L102" s="50">
        <f>IF(AS102&gt;0,AS102,"")</f>
        <v>18</v>
      </c>
      <c r="M102" s="17"/>
      <c r="N102" s="19" t="s">
        <v>3</v>
      </c>
      <c r="O102" s="76" t="s">
        <v>506</v>
      </c>
      <c r="P102" s="76" t="s">
        <v>509</v>
      </c>
      <c r="Q102" s="56" t="s">
        <v>531</v>
      </c>
      <c r="AL102" s="70">
        <f t="shared" si="8"/>
        <v>8</v>
      </c>
      <c r="AM102" s="70">
        <f t="shared" si="9"/>
        <v>0</v>
      </c>
      <c r="AN102" s="70">
        <f t="shared" si="10"/>
        <v>10</v>
      </c>
      <c r="AO102" s="70">
        <f t="shared" si="11"/>
        <v>0</v>
      </c>
      <c r="AP102" s="70">
        <f t="shared" si="12"/>
        <v>0</v>
      </c>
      <c r="AQ102" s="70">
        <f t="shared" si="13"/>
        <v>0</v>
      </c>
      <c r="AR102" s="70">
        <f t="shared" si="14"/>
        <v>0</v>
      </c>
      <c r="AS102" s="71">
        <f t="shared" si="15"/>
        <v>18</v>
      </c>
    </row>
    <row r="103" spans="1:45" ht="12.75">
      <c r="A103" s="76" t="s">
        <v>358</v>
      </c>
      <c r="B103" s="76" t="s">
        <v>359</v>
      </c>
      <c r="C103" s="76" t="s">
        <v>218</v>
      </c>
      <c r="D103" s="76" t="s">
        <v>360</v>
      </c>
      <c r="E103" s="77" t="s">
        <v>31</v>
      </c>
      <c r="F103" s="78">
        <v>23.6561043691681</v>
      </c>
      <c r="G103" s="20" t="s">
        <v>38</v>
      </c>
      <c r="H103" s="20" t="s">
        <v>176</v>
      </c>
      <c r="I103" s="21" t="s">
        <v>15</v>
      </c>
      <c r="J103" s="22" t="s">
        <v>4</v>
      </c>
      <c r="K103" s="23" t="s">
        <v>25</v>
      </c>
      <c r="L103" s="50">
        <f>IF(AS103&gt;0,AS103,"")</f>
        <v>8</v>
      </c>
      <c r="M103" s="17"/>
      <c r="N103" s="19" t="s">
        <v>3</v>
      </c>
      <c r="O103" s="76" t="s">
        <v>506</v>
      </c>
      <c r="P103" s="76" t="s">
        <v>509</v>
      </c>
      <c r="Q103" s="56"/>
      <c r="AL103" s="70">
        <f t="shared" si="8"/>
        <v>0</v>
      </c>
      <c r="AM103" s="70">
        <f t="shared" si="9"/>
        <v>3</v>
      </c>
      <c r="AN103" s="70">
        <f t="shared" si="10"/>
        <v>5</v>
      </c>
      <c r="AO103" s="70">
        <f t="shared" si="11"/>
        <v>0</v>
      </c>
      <c r="AP103" s="70">
        <f t="shared" si="12"/>
        <v>0</v>
      </c>
      <c r="AQ103" s="70">
        <f t="shared" si="13"/>
        <v>0</v>
      </c>
      <c r="AR103" s="70">
        <f t="shared" si="14"/>
        <v>0</v>
      </c>
      <c r="AS103" s="71">
        <f t="shared" si="15"/>
        <v>8</v>
      </c>
    </row>
    <row r="104" spans="1:45" ht="12.75">
      <c r="A104" s="76" t="s">
        <v>361</v>
      </c>
      <c r="B104" s="76" t="s">
        <v>333</v>
      </c>
      <c r="C104" s="76" t="s">
        <v>218</v>
      </c>
      <c r="D104" s="76" t="s">
        <v>254</v>
      </c>
      <c r="E104" s="77" t="s">
        <v>31</v>
      </c>
      <c r="F104" s="79"/>
      <c r="G104" s="20" t="s">
        <v>38</v>
      </c>
      <c r="H104" s="20" t="s">
        <v>176</v>
      </c>
      <c r="I104" s="21" t="s">
        <v>15</v>
      </c>
      <c r="J104" s="22" t="s">
        <v>4</v>
      </c>
      <c r="K104" s="23" t="s">
        <v>25</v>
      </c>
      <c r="L104" s="50">
        <f>IF(AS104&gt;0,AS104,"")</f>
        <v>5</v>
      </c>
      <c r="M104" s="17"/>
      <c r="N104" s="19" t="s">
        <v>3</v>
      </c>
      <c r="O104" s="76" t="s">
        <v>506</v>
      </c>
      <c r="P104" s="76" t="s">
        <v>509</v>
      </c>
      <c r="Q104" s="56"/>
      <c r="AL104" s="70">
        <f t="shared" si="8"/>
        <v>0</v>
      </c>
      <c r="AM104" s="70">
        <f t="shared" si="9"/>
        <v>0</v>
      </c>
      <c r="AN104" s="70">
        <f t="shared" si="10"/>
        <v>5</v>
      </c>
      <c r="AO104" s="70">
        <f t="shared" si="11"/>
        <v>0</v>
      </c>
      <c r="AP104" s="70">
        <f t="shared" si="12"/>
        <v>0</v>
      </c>
      <c r="AQ104" s="70">
        <f t="shared" si="13"/>
        <v>0</v>
      </c>
      <c r="AR104" s="70">
        <f t="shared" si="14"/>
        <v>0</v>
      </c>
      <c r="AS104" s="71">
        <f t="shared" si="15"/>
        <v>5</v>
      </c>
    </row>
    <row r="105" spans="1:45" ht="12.75">
      <c r="A105" s="76" t="s">
        <v>362</v>
      </c>
      <c r="B105" s="76" t="s">
        <v>363</v>
      </c>
      <c r="C105" s="76" t="s">
        <v>218</v>
      </c>
      <c r="D105" s="76" t="s">
        <v>231</v>
      </c>
      <c r="E105" s="77" t="s">
        <v>31</v>
      </c>
      <c r="F105" s="78">
        <v>7.169437446903</v>
      </c>
      <c r="G105" s="20" t="s">
        <v>38</v>
      </c>
      <c r="H105" s="20" t="s">
        <v>176</v>
      </c>
      <c r="I105" s="21" t="s">
        <v>15</v>
      </c>
      <c r="J105" s="22" t="s">
        <v>4</v>
      </c>
      <c r="K105" s="23" t="s">
        <v>25</v>
      </c>
      <c r="L105" s="50">
        <f>IF(AS105&gt;0,AS105,"")</f>
        <v>5</v>
      </c>
      <c r="M105" s="17"/>
      <c r="N105" s="19" t="s">
        <v>3</v>
      </c>
      <c r="O105" s="76" t="s">
        <v>506</v>
      </c>
      <c r="P105" s="76" t="s">
        <v>510</v>
      </c>
      <c r="Q105" s="56"/>
      <c r="AL105" s="70">
        <f t="shared" si="8"/>
        <v>0</v>
      </c>
      <c r="AM105" s="70">
        <f t="shared" si="9"/>
        <v>0</v>
      </c>
      <c r="AN105" s="70">
        <f t="shared" si="10"/>
        <v>5</v>
      </c>
      <c r="AO105" s="70">
        <f t="shared" si="11"/>
        <v>0</v>
      </c>
      <c r="AP105" s="70">
        <f t="shared" si="12"/>
        <v>0</v>
      </c>
      <c r="AQ105" s="70">
        <f t="shared" si="13"/>
        <v>0</v>
      </c>
      <c r="AR105" s="70">
        <f t="shared" si="14"/>
        <v>0</v>
      </c>
      <c r="AS105" s="71">
        <f t="shared" si="15"/>
        <v>5</v>
      </c>
    </row>
    <row r="106" spans="1:45" ht="12.75">
      <c r="A106" s="76" t="s">
        <v>364</v>
      </c>
      <c r="B106" s="76" t="s">
        <v>365</v>
      </c>
      <c r="C106" s="76" t="s">
        <v>218</v>
      </c>
      <c r="D106" s="76" t="s">
        <v>366</v>
      </c>
      <c r="E106" s="77" t="s">
        <v>31</v>
      </c>
      <c r="F106" s="78">
        <v>15.5023286811582</v>
      </c>
      <c r="G106" s="20" t="s">
        <v>209</v>
      </c>
      <c r="H106" s="20" t="s">
        <v>176</v>
      </c>
      <c r="I106" s="21" t="s">
        <v>15</v>
      </c>
      <c r="J106" s="22" t="s">
        <v>3</v>
      </c>
      <c r="K106" s="23" t="s">
        <v>25</v>
      </c>
      <c r="L106" s="50">
        <f>IF(AS106&gt;0,AS106,"")</f>
        <v>5</v>
      </c>
      <c r="M106" s="17"/>
      <c r="N106" s="19" t="s">
        <v>3</v>
      </c>
      <c r="O106" s="76" t="s">
        <v>506</v>
      </c>
      <c r="P106" s="76" t="s">
        <v>510</v>
      </c>
      <c r="Q106" s="56"/>
      <c r="AL106" s="70">
        <f t="shared" si="8"/>
        <v>0</v>
      </c>
      <c r="AM106" s="70">
        <f t="shared" si="9"/>
        <v>0</v>
      </c>
      <c r="AN106" s="70">
        <f t="shared" si="10"/>
        <v>0</v>
      </c>
      <c r="AO106" s="70">
        <f t="shared" si="11"/>
        <v>0</v>
      </c>
      <c r="AP106" s="70">
        <f t="shared" si="12"/>
        <v>0</v>
      </c>
      <c r="AQ106" s="70">
        <f t="shared" si="13"/>
        <v>5</v>
      </c>
      <c r="AR106" s="70">
        <f t="shared" si="14"/>
        <v>0</v>
      </c>
      <c r="AS106" s="71">
        <f t="shared" si="15"/>
        <v>5</v>
      </c>
    </row>
    <row r="107" spans="1:45" ht="12.75">
      <c r="A107" s="76" t="s">
        <v>364</v>
      </c>
      <c r="B107" s="76" t="s">
        <v>367</v>
      </c>
      <c r="C107" s="76" t="s">
        <v>218</v>
      </c>
      <c r="D107" s="76" t="s">
        <v>368</v>
      </c>
      <c r="E107" s="77" t="s">
        <v>31</v>
      </c>
      <c r="F107" s="78">
        <v>13.6191137218218</v>
      </c>
      <c r="G107" s="20" t="s">
        <v>209</v>
      </c>
      <c r="H107" s="20" t="s">
        <v>176</v>
      </c>
      <c r="I107" s="21" t="s">
        <v>15</v>
      </c>
      <c r="J107" s="22" t="s">
        <v>3</v>
      </c>
      <c r="K107" s="23" t="s">
        <v>25</v>
      </c>
      <c r="L107" s="50">
        <f>IF(AS107&gt;0,AS107,"")</f>
        <v>5</v>
      </c>
      <c r="M107" s="17"/>
      <c r="N107" s="19" t="s">
        <v>3</v>
      </c>
      <c r="O107" s="76" t="s">
        <v>506</v>
      </c>
      <c r="P107" s="76" t="s">
        <v>510</v>
      </c>
      <c r="Q107" s="85" t="s">
        <v>524</v>
      </c>
      <c r="AL107" s="70">
        <f t="shared" si="8"/>
        <v>0</v>
      </c>
      <c r="AM107" s="70">
        <f t="shared" si="9"/>
        <v>0</v>
      </c>
      <c r="AN107" s="70">
        <f t="shared" si="10"/>
        <v>0</v>
      </c>
      <c r="AO107" s="70">
        <f t="shared" si="11"/>
        <v>0</v>
      </c>
      <c r="AP107" s="70">
        <f t="shared" si="12"/>
        <v>0</v>
      </c>
      <c r="AQ107" s="70">
        <f t="shared" si="13"/>
        <v>5</v>
      </c>
      <c r="AR107" s="70">
        <f t="shared" si="14"/>
        <v>0</v>
      </c>
      <c r="AS107" s="71">
        <f t="shared" si="15"/>
        <v>5</v>
      </c>
    </row>
    <row r="108" spans="1:45" ht="12.75">
      <c r="A108" s="76" t="s">
        <v>364</v>
      </c>
      <c r="B108" s="76" t="s">
        <v>369</v>
      </c>
      <c r="C108" s="76" t="s">
        <v>370</v>
      </c>
      <c r="D108" s="76" t="s">
        <v>371</v>
      </c>
      <c r="E108" s="77" t="s">
        <v>31</v>
      </c>
      <c r="F108" s="78">
        <v>13.6191137218218</v>
      </c>
      <c r="G108" s="20" t="s">
        <v>38</v>
      </c>
      <c r="H108" s="20" t="s">
        <v>176</v>
      </c>
      <c r="I108" s="21" t="s">
        <v>15</v>
      </c>
      <c r="J108" s="22" t="s">
        <v>4</v>
      </c>
      <c r="K108" s="23" t="s">
        <v>25</v>
      </c>
      <c r="L108" s="50">
        <f>IF(AS108&gt;0,AS108,"")</f>
        <v>5</v>
      </c>
      <c r="M108" s="17"/>
      <c r="N108" s="19" t="s">
        <v>3</v>
      </c>
      <c r="O108" s="76" t="s">
        <v>506</v>
      </c>
      <c r="P108" s="76" t="s">
        <v>510</v>
      </c>
      <c r="Q108" s="56"/>
      <c r="AL108" s="70">
        <f t="shared" si="8"/>
        <v>0</v>
      </c>
      <c r="AM108" s="70">
        <f t="shared" si="9"/>
        <v>0</v>
      </c>
      <c r="AN108" s="70">
        <f t="shared" si="10"/>
        <v>5</v>
      </c>
      <c r="AO108" s="70">
        <f t="shared" si="11"/>
        <v>0</v>
      </c>
      <c r="AP108" s="70">
        <f t="shared" si="12"/>
        <v>0</v>
      </c>
      <c r="AQ108" s="70">
        <f t="shared" si="13"/>
        <v>0</v>
      </c>
      <c r="AR108" s="70">
        <f t="shared" si="14"/>
        <v>0</v>
      </c>
      <c r="AS108" s="71">
        <f t="shared" si="15"/>
        <v>5</v>
      </c>
    </row>
    <row r="109" spans="1:45" ht="12.75">
      <c r="A109" s="91" t="s">
        <v>364</v>
      </c>
      <c r="B109" s="91" t="s">
        <v>372</v>
      </c>
      <c r="C109" s="76" t="s">
        <v>218</v>
      </c>
      <c r="D109" s="76" t="s">
        <v>221</v>
      </c>
      <c r="E109" s="77" t="s">
        <v>28</v>
      </c>
      <c r="F109" s="78">
        <v>14.6401120756345</v>
      </c>
      <c r="G109" s="20"/>
      <c r="H109" s="20"/>
      <c r="I109" s="21"/>
      <c r="J109" s="22"/>
      <c r="K109" s="23"/>
      <c r="L109" s="50">
        <f>IF(AS109&gt;0,AS109,"")</f>
        <v>8</v>
      </c>
      <c r="M109" s="17"/>
      <c r="N109" s="19" t="s">
        <v>3</v>
      </c>
      <c r="O109" s="76" t="s">
        <v>506</v>
      </c>
      <c r="P109" s="76" t="s">
        <v>510</v>
      </c>
      <c r="Q109" s="56" t="s">
        <v>531</v>
      </c>
      <c r="AL109" s="70">
        <f t="shared" si="8"/>
        <v>8</v>
      </c>
      <c r="AM109" s="70">
        <f t="shared" si="9"/>
        <v>0</v>
      </c>
      <c r="AN109" s="70">
        <f t="shared" si="10"/>
        <v>0</v>
      </c>
      <c r="AO109" s="70">
        <f t="shared" si="11"/>
        <v>0</v>
      </c>
      <c r="AP109" s="70">
        <f t="shared" si="12"/>
        <v>0</v>
      </c>
      <c r="AQ109" s="70">
        <f t="shared" si="13"/>
        <v>0</v>
      </c>
      <c r="AR109" s="70">
        <f t="shared" si="14"/>
        <v>0</v>
      </c>
      <c r="AS109" s="71">
        <f t="shared" si="15"/>
        <v>8</v>
      </c>
    </row>
    <row r="110" spans="1:45" ht="12.75">
      <c r="A110" s="92" t="s">
        <v>364</v>
      </c>
      <c r="B110" s="92" t="s">
        <v>373</v>
      </c>
      <c r="C110" s="76" t="s">
        <v>218</v>
      </c>
      <c r="D110" s="76" t="s">
        <v>231</v>
      </c>
      <c r="E110" s="77" t="s">
        <v>28</v>
      </c>
      <c r="F110" s="78">
        <v>13.6191137218218</v>
      </c>
      <c r="G110" s="20" t="s">
        <v>37</v>
      </c>
      <c r="H110" s="20" t="s">
        <v>176</v>
      </c>
      <c r="I110" s="21"/>
      <c r="J110" s="22"/>
      <c r="K110" s="23"/>
      <c r="L110" s="50">
        <f>IF(AS110&gt;0,AS110,"")</f>
        <v>18</v>
      </c>
      <c r="M110" s="17"/>
      <c r="N110" s="19" t="s">
        <v>3</v>
      </c>
      <c r="O110" s="76" t="s">
        <v>506</v>
      </c>
      <c r="P110" s="76" t="s">
        <v>510</v>
      </c>
      <c r="Q110" s="56" t="s">
        <v>531</v>
      </c>
      <c r="AL110" s="70">
        <f t="shared" si="8"/>
        <v>8</v>
      </c>
      <c r="AM110" s="70">
        <f t="shared" si="9"/>
        <v>0</v>
      </c>
      <c r="AN110" s="70">
        <f t="shared" si="10"/>
        <v>10</v>
      </c>
      <c r="AO110" s="70">
        <f t="shared" si="11"/>
        <v>0</v>
      </c>
      <c r="AP110" s="70">
        <f t="shared" si="12"/>
        <v>0</v>
      </c>
      <c r="AQ110" s="70">
        <f t="shared" si="13"/>
        <v>0</v>
      </c>
      <c r="AR110" s="70">
        <f t="shared" si="14"/>
        <v>0</v>
      </c>
      <c r="AS110" s="71">
        <f t="shared" si="15"/>
        <v>18</v>
      </c>
    </row>
    <row r="111" spans="1:45" ht="12.75">
      <c r="A111" s="76" t="s">
        <v>374</v>
      </c>
      <c r="B111" s="76" t="s">
        <v>375</v>
      </c>
      <c r="C111" s="76" t="s">
        <v>218</v>
      </c>
      <c r="D111" s="76" t="s">
        <v>376</v>
      </c>
      <c r="E111" s="77" t="s">
        <v>31</v>
      </c>
      <c r="F111" s="78">
        <v>14.4149970957214</v>
      </c>
      <c r="G111" s="20" t="s">
        <v>209</v>
      </c>
      <c r="H111" s="20" t="s">
        <v>176</v>
      </c>
      <c r="I111" s="21" t="s">
        <v>15</v>
      </c>
      <c r="J111" s="22" t="s">
        <v>3</v>
      </c>
      <c r="K111" s="23" t="s">
        <v>25</v>
      </c>
      <c r="L111" s="50">
        <f>IF(AS111&gt;0,AS111,"")</f>
        <v>5</v>
      </c>
      <c r="M111" s="17"/>
      <c r="N111" s="19" t="s">
        <v>3</v>
      </c>
      <c r="O111" s="76" t="s">
        <v>506</v>
      </c>
      <c r="P111" s="76" t="s">
        <v>510</v>
      </c>
      <c r="Q111" s="56"/>
      <c r="AL111" s="70">
        <f t="shared" si="8"/>
        <v>0</v>
      </c>
      <c r="AM111" s="70">
        <f t="shared" si="9"/>
        <v>0</v>
      </c>
      <c r="AN111" s="70">
        <f t="shared" si="10"/>
        <v>0</v>
      </c>
      <c r="AO111" s="70">
        <f t="shared" si="11"/>
        <v>0</v>
      </c>
      <c r="AP111" s="70">
        <f t="shared" si="12"/>
        <v>0</v>
      </c>
      <c r="AQ111" s="70">
        <f t="shared" si="13"/>
        <v>5</v>
      </c>
      <c r="AR111" s="70">
        <f t="shared" si="14"/>
        <v>0</v>
      </c>
      <c r="AS111" s="71">
        <f t="shared" si="15"/>
        <v>5</v>
      </c>
    </row>
    <row r="112" spans="1:45" ht="12.75">
      <c r="A112" s="76" t="s">
        <v>377</v>
      </c>
      <c r="B112" s="76" t="s">
        <v>378</v>
      </c>
      <c r="C112" s="76" t="s">
        <v>379</v>
      </c>
      <c r="D112" s="76" t="s">
        <v>226</v>
      </c>
      <c r="E112" s="77" t="s">
        <v>31</v>
      </c>
      <c r="F112" s="78">
        <v>6.69225146801528</v>
      </c>
      <c r="G112" s="20" t="s">
        <v>38</v>
      </c>
      <c r="H112" s="20" t="s">
        <v>176</v>
      </c>
      <c r="I112" s="21" t="s">
        <v>15</v>
      </c>
      <c r="J112" s="22" t="s">
        <v>4</v>
      </c>
      <c r="K112" s="23" t="s">
        <v>25</v>
      </c>
      <c r="L112" s="50">
        <f>IF(AS112&gt;0,AS112,"")</f>
        <v>5</v>
      </c>
      <c r="M112" s="17"/>
      <c r="N112" s="19" t="s">
        <v>3</v>
      </c>
      <c r="O112" s="76" t="s">
        <v>506</v>
      </c>
      <c r="P112" s="76" t="s">
        <v>510</v>
      </c>
      <c r="Q112" s="56"/>
      <c r="AL112" s="70">
        <f t="shared" si="8"/>
        <v>0</v>
      </c>
      <c r="AM112" s="70">
        <f t="shared" si="9"/>
        <v>0</v>
      </c>
      <c r="AN112" s="70">
        <f t="shared" si="10"/>
        <v>5</v>
      </c>
      <c r="AO112" s="70">
        <f t="shared" si="11"/>
        <v>0</v>
      </c>
      <c r="AP112" s="70">
        <f t="shared" si="12"/>
        <v>0</v>
      </c>
      <c r="AQ112" s="70">
        <f t="shared" si="13"/>
        <v>0</v>
      </c>
      <c r="AR112" s="70">
        <f t="shared" si="14"/>
        <v>0</v>
      </c>
      <c r="AS112" s="71">
        <f t="shared" si="15"/>
        <v>5</v>
      </c>
    </row>
    <row r="113" spans="1:45" ht="12.75">
      <c r="A113" s="76" t="s">
        <v>380</v>
      </c>
      <c r="B113" s="76" t="s">
        <v>275</v>
      </c>
      <c r="C113" s="76" t="s">
        <v>218</v>
      </c>
      <c r="D113" s="76" t="s">
        <v>219</v>
      </c>
      <c r="E113" s="77" t="s">
        <v>31</v>
      </c>
      <c r="F113" s="78">
        <v>15.4450415327008</v>
      </c>
      <c r="G113" s="20" t="s">
        <v>38</v>
      </c>
      <c r="H113" s="20" t="s">
        <v>176</v>
      </c>
      <c r="I113" s="21" t="s">
        <v>15</v>
      </c>
      <c r="J113" s="22" t="s">
        <v>4</v>
      </c>
      <c r="K113" s="23" t="s">
        <v>25</v>
      </c>
      <c r="L113" s="50">
        <f>IF(AS113&gt;0,AS113,"")</f>
        <v>5</v>
      </c>
      <c r="M113" s="17"/>
      <c r="N113" s="19" t="s">
        <v>3</v>
      </c>
      <c r="O113" s="76" t="s">
        <v>506</v>
      </c>
      <c r="P113" s="76" t="s">
        <v>510</v>
      </c>
      <c r="Q113" s="56"/>
      <c r="AL113" s="70">
        <f t="shared" si="8"/>
        <v>0</v>
      </c>
      <c r="AM113" s="70">
        <f t="shared" si="9"/>
        <v>0</v>
      </c>
      <c r="AN113" s="70">
        <f t="shared" si="10"/>
        <v>5</v>
      </c>
      <c r="AO113" s="70">
        <f t="shared" si="11"/>
        <v>0</v>
      </c>
      <c r="AP113" s="70">
        <f t="shared" si="12"/>
        <v>0</v>
      </c>
      <c r="AQ113" s="70">
        <f t="shared" si="13"/>
        <v>0</v>
      </c>
      <c r="AR113" s="70">
        <f t="shared" si="14"/>
        <v>0</v>
      </c>
      <c r="AS113" s="71">
        <f t="shared" si="15"/>
        <v>5</v>
      </c>
    </row>
    <row r="114" spans="1:45" ht="12.75">
      <c r="A114" s="76" t="s">
        <v>380</v>
      </c>
      <c r="B114" s="76" t="s">
        <v>381</v>
      </c>
      <c r="C114" s="76" t="s">
        <v>218</v>
      </c>
      <c r="D114" s="76" t="s">
        <v>382</v>
      </c>
      <c r="E114" s="77" t="s">
        <v>31</v>
      </c>
      <c r="F114" s="78">
        <v>15.4450415327008</v>
      </c>
      <c r="G114" s="20" t="s">
        <v>38</v>
      </c>
      <c r="H114" s="20" t="s">
        <v>176</v>
      </c>
      <c r="I114" s="21" t="s">
        <v>15</v>
      </c>
      <c r="J114" s="22" t="s">
        <v>4</v>
      </c>
      <c r="K114" s="23" t="s">
        <v>25</v>
      </c>
      <c r="L114" s="50">
        <f>IF(AS114&gt;0,AS114,"")</f>
        <v>5</v>
      </c>
      <c r="M114" s="17"/>
      <c r="N114" s="19" t="s">
        <v>3</v>
      </c>
      <c r="O114" s="76" t="s">
        <v>506</v>
      </c>
      <c r="P114" s="76" t="s">
        <v>510</v>
      </c>
      <c r="Q114" s="56"/>
      <c r="AL114" s="70">
        <f t="shared" si="8"/>
        <v>0</v>
      </c>
      <c r="AM114" s="70">
        <f t="shared" si="9"/>
        <v>0</v>
      </c>
      <c r="AN114" s="70">
        <f t="shared" si="10"/>
        <v>5</v>
      </c>
      <c r="AO114" s="70">
        <f t="shared" si="11"/>
        <v>0</v>
      </c>
      <c r="AP114" s="70">
        <f t="shared" si="12"/>
        <v>0</v>
      </c>
      <c r="AQ114" s="70">
        <f t="shared" si="13"/>
        <v>0</v>
      </c>
      <c r="AR114" s="70">
        <f t="shared" si="14"/>
        <v>0</v>
      </c>
      <c r="AS114" s="71">
        <f t="shared" si="15"/>
        <v>5</v>
      </c>
    </row>
    <row r="115" spans="1:45" ht="12.75">
      <c r="A115" s="76" t="s">
        <v>383</v>
      </c>
      <c r="B115" s="76" t="s">
        <v>384</v>
      </c>
      <c r="C115" s="76" t="s">
        <v>530</v>
      </c>
      <c r="D115" s="76" t="s">
        <v>385</v>
      </c>
      <c r="E115" s="77" t="s">
        <v>33</v>
      </c>
      <c r="F115" s="78">
        <v>17.0635045265185</v>
      </c>
      <c r="G115" s="90" t="s">
        <v>209</v>
      </c>
      <c r="H115" s="20" t="s">
        <v>215</v>
      </c>
      <c r="I115" s="21" t="s">
        <v>15</v>
      </c>
      <c r="J115" s="22" t="s">
        <v>3</v>
      </c>
      <c r="K115" s="23" t="s">
        <v>25</v>
      </c>
      <c r="L115" s="50">
        <f>IF(AS115&gt;0,AS115,"")</f>
        <v>13</v>
      </c>
      <c r="M115" s="17"/>
      <c r="N115" s="19" t="s">
        <v>3</v>
      </c>
      <c r="O115" s="76" t="s">
        <v>506</v>
      </c>
      <c r="P115" s="76" t="s">
        <v>510</v>
      </c>
      <c r="Q115" s="85" t="s">
        <v>524</v>
      </c>
      <c r="AL115" s="70">
        <f t="shared" si="8"/>
        <v>4</v>
      </c>
      <c r="AM115" s="70">
        <f t="shared" si="9"/>
        <v>0</v>
      </c>
      <c r="AN115" s="70">
        <f t="shared" si="10"/>
        <v>0</v>
      </c>
      <c r="AO115" s="70">
        <f t="shared" si="11"/>
        <v>4</v>
      </c>
      <c r="AP115" s="70">
        <f t="shared" si="12"/>
        <v>0</v>
      </c>
      <c r="AQ115" s="70">
        <f t="shared" si="13"/>
        <v>5</v>
      </c>
      <c r="AR115" s="70">
        <f t="shared" si="14"/>
        <v>0</v>
      </c>
      <c r="AS115" s="71">
        <f t="shared" si="15"/>
        <v>13</v>
      </c>
    </row>
    <row r="116" spans="1:45" ht="12.75">
      <c r="A116" s="92" t="s">
        <v>383</v>
      </c>
      <c r="B116" s="92" t="s">
        <v>386</v>
      </c>
      <c r="C116" s="76" t="s">
        <v>218</v>
      </c>
      <c r="D116" s="76" t="s">
        <v>387</v>
      </c>
      <c r="E116" s="77" t="s">
        <v>28</v>
      </c>
      <c r="F116" s="78">
        <v>15.4819718869228</v>
      </c>
      <c r="G116" s="87" t="s">
        <v>37</v>
      </c>
      <c r="H116" s="20" t="s">
        <v>176</v>
      </c>
      <c r="I116" s="88"/>
      <c r="J116" s="22"/>
      <c r="K116" s="23"/>
      <c r="L116" s="50">
        <f>IF(AS116&gt;0,AS116,"")</f>
        <v>18</v>
      </c>
      <c r="M116" s="17"/>
      <c r="N116" s="19" t="s">
        <v>3</v>
      </c>
      <c r="O116" s="76" t="s">
        <v>506</v>
      </c>
      <c r="P116" s="76" t="s">
        <v>510</v>
      </c>
      <c r="Q116" s="56" t="s">
        <v>531</v>
      </c>
      <c r="AL116" s="70">
        <f t="shared" si="8"/>
        <v>8</v>
      </c>
      <c r="AM116" s="70">
        <f t="shared" si="9"/>
        <v>0</v>
      </c>
      <c r="AN116" s="70">
        <f t="shared" si="10"/>
        <v>10</v>
      </c>
      <c r="AO116" s="70">
        <f t="shared" si="11"/>
        <v>0</v>
      </c>
      <c r="AP116" s="70">
        <f t="shared" si="12"/>
        <v>0</v>
      </c>
      <c r="AQ116" s="70">
        <f t="shared" si="13"/>
        <v>0</v>
      </c>
      <c r="AR116" s="70">
        <f t="shared" si="14"/>
        <v>0</v>
      </c>
      <c r="AS116" s="71">
        <f t="shared" si="15"/>
        <v>18</v>
      </c>
    </row>
    <row r="117" spans="1:45" ht="12.75">
      <c r="A117" s="76" t="s">
        <v>383</v>
      </c>
      <c r="B117" s="76" t="s">
        <v>388</v>
      </c>
      <c r="C117" s="76" t="s">
        <v>218</v>
      </c>
      <c r="D117" s="76" t="s">
        <v>226</v>
      </c>
      <c r="E117" s="77" t="s">
        <v>31</v>
      </c>
      <c r="F117" s="78">
        <v>15.2836141618164</v>
      </c>
      <c r="G117" s="20" t="s">
        <v>38</v>
      </c>
      <c r="H117" s="20" t="s">
        <v>176</v>
      </c>
      <c r="I117" s="21" t="s">
        <v>14</v>
      </c>
      <c r="J117" s="22" t="s">
        <v>4</v>
      </c>
      <c r="K117" s="23" t="s">
        <v>25</v>
      </c>
      <c r="L117" s="50">
        <f>IF(AS117&gt;0,AS117,"")</f>
        <v>10</v>
      </c>
      <c r="M117" s="17"/>
      <c r="N117" s="19" t="s">
        <v>3</v>
      </c>
      <c r="O117" s="76" t="s">
        <v>506</v>
      </c>
      <c r="P117" s="76" t="s">
        <v>510</v>
      </c>
      <c r="Q117" s="56"/>
      <c r="AL117" s="70">
        <f t="shared" si="8"/>
        <v>0</v>
      </c>
      <c r="AM117" s="70">
        <f t="shared" si="9"/>
        <v>0</v>
      </c>
      <c r="AN117" s="70">
        <f t="shared" si="10"/>
        <v>5</v>
      </c>
      <c r="AO117" s="70">
        <f t="shared" si="11"/>
        <v>0</v>
      </c>
      <c r="AP117" s="70">
        <f t="shared" si="12"/>
        <v>5</v>
      </c>
      <c r="AQ117" s="70">
        <f t="shared" si="13"/>
        <v>0</v>
      </c>
      <c r="AR117" s="70">
        <f t="shared" si="14"/>
        <v>0</v>
      </c>
      <c r="AS117" s="71">
        <f t="shared" si="15"/>
        <v>10</v>
      </c>
    </row>
    <row r="118" spans="1:45" ht="12.75">
      <c r="A118" s="76" t="s">
        <v>383</v>
      </c>
      <c r="B118" s="76" t="s">
        <v>389</v>
      </c>
      <c r="C118" s="76" t="s">
        <v>218</v>
      </c>
      <c r="D118" s="76" t="s">
        <v>390</v>
      </c>
      <c r="E118" s="77" t="s">
        <v>31</v>
      </c>
      <c r="F118" s="78">
        <v>25.514049853983</v>
      </c>
      <c r="G118" s="20" t="s">
        <v>37</v>
      </c>
      <c r="H118" s="20" t="s">
        <v>176</v>
      </c>
      <c r="I118" s="21" t="s">
        <v>15</v>
      </c>
      <c r="J118" s="22" t="s">
        <v>4</v>
      </c>
      <c r="K118" s="23" t="s">
        <v>25</v>
      </c>
      <c r="L118" s="50">
        <f>IF(AS118&gt;0,AS118,"")</f>
        <v>13</v>
      </c>
      <c r="M118" s="17"/>
      <c r="N118" s="19" t="s">
        <v>3</v>
      </c>
      <c r="O118" s="76" t="s">
        <v>506</v>
      </c>
      <c r="P118" s="76" t="s">
        <v>510</v>
      </c>
      <c r="Q118" s="56"/>
      <c r="AL118" s="70">
        <f t="shared" si="8"/>
        <v>0</v>
      </c>
      <c r="AM118" s="70">
        <f t="shared" si="9"/>
        <v>3</v>
      </c>
      <c r="AN118" s="70">
        <f t="shared" si="10"/>
        <v>10</v>
      </c>
      <c r="AO118" s="70">
        <f t="shared" si="11"/>
        <v>0</v>
      </c>
      <c r="AP118" s="70">
        <f t="shared" si="12"/>
        <v>0</v>
      </c>
      <c r="AQ118" s="70">
        <f t="shared" si="13"/>
        <v>0</v>
      </c>
      <c r="AR118" s="70">
        <f t="shared" si="14"/>
        <v>0</v>
      </c>
      <c r="AS118" s="71">
        <f t="shared" si="15"/>
        <v>13</v>
      </c>
    </row>
    <row r="119" spans="1:45" ht="12.75">
      <c r="A119" s="76" t="s">
        <v>383</v>
      </c>
      <c r="B119" s="76" t="s">
        <v>391</v>
      </c>
      <c r="C119" s="76" t="s">
        <v>218</v>
      </c>
      <c r="D119" s="76" t="s">
        <v>219</v>
      </c>
      <c r="E119" s="77" t="s">
        <v>33</v>
      </c>
      <c r="F119" s="78">
        <v>14.63996587716</v>
      </c>
      <c r="G119" s="20" t="s">
        <v>209</v>
      </c>
      <c r="H119" s="20" t="s">
        <v>215</v>
      </c>
      <c r="I119" s="21" t="s">
        <v>15</v>
      </c>
      <c r="J119" s="22" t="s">
        <v>3</v>
      </c>
      <c r="K119" s="23" t="s">
        <v>25</v>
      </c>
      <c r="L119" s="50">
        <f>IF(AS119&gt;0,AS119,"")</f>
        <v>13</v>
      </c>
      <c r="M119" s="17"/>
      <c r="N119" s="19" t="s">
        <v>3</v>
      </c>
      <c r="O119" s="76" t="s">
        <v>506</v>
      </c>
      <c r="P119" s="76" t="s">
        <v>510</v>
      </c>
      <c r="Q119" s="56" t="s">
        <v>524</v>
      </c>
      <c r="AL119" s="70">
        <f t="shared" si="8"/>
        <v>4</v>
      </c>
      <c r="AM119" s="70">
        <f t="shared" si="9"/>
        <v>0</v>
      </c>
      <c r="AN119" s="70">
        <f t="shared" si="10"/>
        <v>0</v>
      </c>
      <c r="AO119" s="70">
        <f t="shared" si="11"/>
        <v>4</v>
      </c>
      <c r="AP119" s="70">
        <f t="shared" si="12"/>
        <v>0</v>
      </c>
      <c r="AQ119" s="70">
        <f t="shared" si="13"/>
        <v>5</v>
      </c>
      <c r="AR119" s="70">
        <f t="shared" si="14"/>
        <v>0</v>
      </c>
      <c r="AS119" s="71">
        <f t="shared" si="15"/>
        <v>13</v>
      </c>
    </row>
    <row r="120" spans="1:45" ht="12.75">
      <c r="A120" s="76" t="s">
        <v>383</v>
      </c>
      <c r="B120" s="76" t="s">
        <v>392</v>
      </c>
      <c r="C120" s="76" t="s">
        <v>218</v>
      </c>
      <c r="D120" s="76" t="s">
        <v>219</v>
      </c>
      <c r="E120" s="77" t="s">
        <v>33</v>
      </c>
      <c r="F120" s="78">
        <v>14.5764764336049</v>
      </c>
      <c r="G120" s="20" t="s">
        <v>209</v>
      </c>
      <c r="H120" s="20" t="s">
        <v>215</v>
      </c>
      <c r="I120" s="21" t="s">
        <v>15</v>
      </c>
      <c r="J120" s="22" t="s">
        <v>3</v>
      </c>
      <c r="K120" s="23" t="s">
        <v>25</v>
      </c>
      <c r="L120" s="50">
        <f>IF(AS120&gt;0,AS120,"")</f>
        <v>13</v>
      </c>
      <c r="M120" s="17"/>
      <c r="N120" s="19" t="s">
        <v>3</v>
      </c>
      <c r="O120" s="76" t="s">
        <v>506</v>
      </c>
      <c r="P120" s="76" t="s">
        <v>510</v>
      </c>
      <c r="Q120" s="56" t="s">
        <v>524</v>
      </c>
      <c r="AL120" s="70">
        <f t="shared" si="8"/>
        <v>4</v>
      </c>
      <c r="AM120" s="70">
        <f t="shared" si="9"/>
        <v>0</v>
      </c>
      <c r="AN120" s="70">
        <f t="shared" si="10"/>
        <v>0</v>
      </c>
      <c r="AO120" s="70">
        <f t="shared" si="11"/>
        <v>4</v>
      </c>
      <c r="AP120" s="70">
        <f t="shared" si="12"/>
        <v>0</v>
      </c>
      <c r="AQ120" s="70">
        <f t="shared" si="13"/>
        <v>5</v>
      </c>
      <c r="AR120" s="70">
        <f t="shared" si="14"/>
        <v>0</v>
      </c>
      <c r="AS120" s="71">
        <f t="shared" si="15"/>
        <v>13</v>
      </c>
    </row>
    <row r="121" spans="1:45" ht="12.75">
      <c r="A121" s="92" t="s">
        <v>383</v>
      </c>
      <c r="B121" s="92" t="s">
        <v>393</v>
      </c>
      <c r="C121" s="76" t="s">
        <v>218</v>
      </c>
      <c r="D121" s="76" t="s">
        <v>226</v>
      </c>
      <c r="E121" s="77" t="s">
        <v>28</v>
      </c>
      <c r="F121" s="78">
        <v>14.5764764336049</v>
      </c>
      <c r="G121" s="20" t="s">
        <v>37</v>
      </c>
      <c r="H121" s="20" t="s">
        <v>176</v>
      </c>
      <c r="I121" s="21"/>
      <c r="J121" s="22"/>
      <c r="K121" s="23"/>
      <c r="L121" s="50">
        <f>IF(AS121&gt;0,AS121,"")</f>
        <v>18</v>
      </c>
      <c r="M121" s="17"/>
      <c r="N121" s="19" t="s">
        <v>3</v>
      </c>
      <c r="O121" s="76" t="s">
        <v>506</v>
      </c>
      <c r="P121" s="76" t="s">
        <v>510</v>
      </c>
      <c r="Q121" s="56" t="s">
        <v>531</v>
      </c>
      <c r="AL121" s="70">
        <f t="shared" si="8"/>
        <v>8</v>
      </c>
      <c r="AM121" s="70">
        <f t="shared" si="9"/>
        <v>0</v>
      </c>
      <c r="AN121" s="70">
        <f t="shared" si="10"/>
        <v>10</v>
      </c>
      <c r="AO121" s="70">
        <f t="shared" si="11"/>
        <v>0</v>
      </c>
      <c r="AP121" s="70">
        <f t="shared" si="12"/>
        <v>0</v>
      </c>
      <c r="AQ121" s="70">
        <f t="shared" si="13"/>
        <v>0</v>
      </c>
      <c r="AR121" s="70">
        <f t="shared" si="14"/>
        <v>0</v>
      </c>
      <c r="AS121" s="71">
        <f t="shared" si="15"/>
        <v>18</v>
      </c>
    </row>
    <row r="122" spans="1:45" ht="12.75">
      <c r="A122" s="76" t="s">
        <v>383</v>
      </c>
      <c r="B122" s="76" t="s">
        <v>394</v>
      </c>
      <c r="C122" s="76" t="s">
        <v>218</v>
      </c>
      <c r="D122" s="76" t="s">
        <v>395</v>
      </c>
      <c r="E122" s="77" t="s">
        <v>31</v>
      </c>
      <c r="F122" s="78">
        <v>17.5775291670115</v>
      </c>
      <c r="G122" s="20" t="s">
        <v>209</v>
      </c>
      <c r="H122" s="20" t="s">
        <v>176</v>
      </c>
      <c r="I122" s="21" t="s">
        <v>15</v>
      </c>
      <c r="J122" s="22" t="s">
        <v>4</v>
      </c>
      <c r="K122" s="23" t="s">
        <v>25</v>
      </c>
      <c r="L122" s="50">
        <f>AS122</f>
        <v>0</v>
      </c>
      <c r="M122" s="17"/>
      <c r="N122" s="19" t="s">
        <v>3</v>
      </c>
      <c r="O122" s="76" t="s">
        <v>506</v>
      </c>
      <c r="P122" s="76" t="s">
        <v>510</v>
      </c>
      <c r="Q122" s="85" t="s">
        <v>524</v>
      </c>
      <c r="AL122" s="70">
        <f t="shared" si="8"/>
        <v>0</v>
      </c>
      <c r="AM122" s="70">
        <f t="shared" si="9"/>
        <v>0</v>
      </c>
      <c r="AN122" s="70">
        <f t="shared" si="10"/>
        <v>0</v>
      </c>
      <c r="AO122" s="70">
        <f t="shared" si="11"/>
        <v>0</v>
      </c>
      <c r="AP122" s="70">
        <f t="shared" si="12"/>
        <v>0</v>
      </c>
      <c r="AQ122" s="70">
        <f t="shared" si="13"/>
        <v>0</v>
      </c>
      <c r="AR122" s="70">
        <f t="shared" si="14"/>
        <v>0</v>
      </c>
      <c r="AS122" s="71">
        <f t="shared" si="15"/>
        <v>0</v>
      </c>
    </row>
    <row r="123" spans="1:45" ht="12.75">
      <c r="A123" s="76" t="s">
        <v>383</v>
      </c>
      <c r="B123" s="76" t="s">
        <v>396</v>
      </c>
      <c r="C123" s="76" t="s">
        <v>218</v>
      </c>
      <c r="D123" s="76" t="s">
        <v>397</v>
      </c>
      <c r="E123" s="77" t="s">
        <v>31</v>
      </c>
      <c r="F123" s="78">
        <v>17.9299243457331</v>
      </c>
      <c r="G123" s="20" t="s">
        <v>209</v>
      </c>
      <c r="H123" s="20" t="s">
        <v>176</v>
      </c>
      <c r="I123" s="21" t="s">
        <v>15</v>
      </c>
      <c r="J123" s="22" t="s">
        <v>4</v>
      </c>
      <c r="K123" s="23" t="s">
        <v>25</v>
      </c>
      <c r="L123" s="50">
        <f>AS123</f>
        <v>0</v>
      </c>
      <c r="M123" s="17"/>
      <c r="N123" s="19" t="s">
        <v>3</v>
      </c>
      <c r="O123" s="76" t="s">
        <v>506</v>
      </c>
      <c r="P123" s="76" t="s">
        <v>510</v>
      </c>
      <c r="Q123" s="85" t="s">
        <v>524</v>
      </c>
      <c r="AL123" s="70">
        <f t="shared" si="8"/>
        <v>0</v>
      </c>
      <c r="AM123" s="70">
        <f t="shared" si="9"/>
        <v>0</v>
      </c>
      <c r="AN123" s="70">
        <f t="shared" si="10"/>
        <v>0</v>
      </c>
      <c r="AO123" s="70">
        <f t="shared" si="11"/>
        <v>0</v>
      </c>
      <c r="AP123" s="70">
        <f t="shared" si="12"/>
        <v>0</v>
      </c>
      <c r="AQ123" s="70">
        <f t="shared" si="13"/>
        <v>0</v>
      </c>
      <c r="AR123" s="70">
        <f t="shared" si="14"/>
        <v>0</v>
      </c>
      <c r="AS123" s="71">
        <f t="shared" si="15"/>
        <v>0</v>
      </c>
    </row>
    <row r="124" spans="1:45" ht="12.75">
      <c r="A124" s="76" t="s">
        <v>383</v>
      </c>
      <c r="B124" s="76" t="s">
        <v>398</v>
      </c>
      <c r="C124" s="76" t="s">
        <v>399</v>
      </c>
      <c r="D124" s="76" t="s">
        <v>219</v>
      </c>
      <c r="E124" s="77" t="s">
        <v>31</v>
      </c>
      <c r="F124" s="78">
        <v>22.6340637101206</v>
      </c>
      <c r="G124" s="20" t="s">
        <v>38</v>
      </c>
      <c r="H124" s="20" t="s">
        <v>215</v>
      </c>
      <c r="I124" s="21" t="s">
        <v>15</v>
      </c>
      <c r="J124" s="22" t="s">
        <v>4</v>
      </c>
      <c r="K124" s="23" t="s">
        <v>25</v>
      </c>
      <c r="L124" s="50">
        <f>IF(AS124&gt;0,AS124,"")</f>
        <v>12</v>
      </c>
      <c r="M124" s="17"/>
      <c r="N124" s="19" t="s">
        <v>3</v>
      </c>
      <c r="O124" s="76" t="s">
        <v>506</v>
      </c>
      <c r="P124" s="76" t="s">
        <v>510</v>
      </c>
      <c r="Q124" s="56"/>
      <c r="AL124" s="70">
        <f t="shared" si="8"/>
        <v>0</v>
      </c>
      <c r="AM124" s="70">
        <f t="shared" si="9"/>
        <v>3</v>
      </c>
      <c r="AN124" s="70">
        <f t="shared" si="10"/>
        <v>5</v>
      </c>
      <c r="AO124" s="70">
        <f t="shared" si="11"/>
        <v>4</v>
      </c>
      <c r="AP124" s="70">
        <f t="shared" si="12"/>
        <v>0</v>
      </c>
      <c r="AQ124" s="70">
        <f t="shared" si="13"/>
        <v>0</v>
      </c>
      <c r="AR124" s="70">
        <f t="shared" si="14"/>
        <v>0</v>
      </c>
      <c r="AS124" s="71">
        <f t="shared" si="15"/>
        <v>12</v>
      </c>
    </row>
    <row r="125" spans="1:45" ht="12.75">
      <c r="A125" s="92" t="s">
        <v>383</v>
      </c>
      <c r="B125" s="92" t="s">
        <v>400</v>
      </c>
      <c r="C125" s="76" t="s">
        <v>218</v>
      </c>
      <c r="D125" s="76" t="s">
        <v>382</v>
      </c>
      <c r="E125" s="77" t="s">
        <v>28</v>
      </c>
      <c r="F125" s="78">
        <v>24.5844537651916</v>
      </c>
      <c r="G125" s="20" t="s">
        <v>37</v>
      </c>
      <c r="H125" s="20" t="s">
        <v>176</v>
      </c>
      <c r="I125" s="21"/>
      <c r="J125" s="22"/>
      <c r="K125" s="23"/>
      <c r="L125" s="50">
        <f>IF(AS125&gt;0,AS125,"")</f>
        <v>21</v>
      </c>
      <c r="M125" s="17"/>
      <c r="N125" s="19" t="s">
        <v>3</v>
      </c>
      <c r="O125" s="76" t="s">
        <v>506</v>
      </c>
      <c r="P125" s="76" t="s">
        <v>510</v>
      </c>
      <c r="Q125" s="56" t="s">
        <v>531</v>
      </c>
      <c r="AL125" s="70">
        <f t="shared" si="8"/>
        <v>8</v>
      </c>
      <c r="AM125" s="70">
        <f t="shared" si="9"/>
        <v>3</v>
      </c>
      <c r="AN125" s="70">
        <f t="shared" si="10"/>
        <v>10</v>
      </c>
      <c r="AO125" s="70">
        <f t="shared" si="11"/>
        <v>0</v>
      </c>
      <c r="AP125" s="70">
        <f t="shared" si="12"/>
        <v>0</v>
      </c>
      <c r="AQ125" s="70">
        <f t="shared" si="13"/>
        <v>0</v>
      </c>
      <c r="AR125" s="70">
        <f t="shared" si="14"/>
        <v>0</v>
      </c>
      <c r="AS125" s="71">
        <f t="shared" si="15"/>
        <v>21</v>
      </c>
    </row>
    <row r="126" spans="1:45" ht="12.75">
      <c r="A126" s="76" t="s">
        <v>383</v>
      </c>
      <c r="B126" s="76" t="s">
        <v>401</v>
      </c>
      <c r="C126" s="76" t="s">
        <v>402</v>
      </c>
      <c r="D126" s="76" t="s">
        <v>403</v>
      </c>
      <c r="E126" s="77" t="s">
        <v>33</v>
      </c>
      <c r="F126" s="78">
        <v>14.5764764336049</v>
      </c>
      <c r="G126" s="20" t="s">
        <v>209</v>
      </c>
      <c r="H126" s="20" t="s">
        <v>215</v>
      </c>
      <c r="I126" s="21" t="s">
        <v>15</v>
      </c>
      <c r="J126" s="22" t="s">
        <v>3</v>
      </c>
      <c r="K126" s="23" t="s">
        <v>25</v>
      </c>
      <c r="L126" s="50">
        <f>IF(AS126&gt;0,AS126,"")</f>
        <v>13</v>
      </c>
      <c r="M126" s="17"/>
      <c r="N126" s="19" t="s">
        <v>3</v>
      </c>
      <c r="O126" s="76" t="s">
        <v>506</v>
      </c>
      <c r="P126" s="76" t="s">
        <v>510</v>
      </c>
      <c r="Q126" s="56" t="s">
        <v>524</v>
      </c>
      <c r="AL126" s="70">
        <f t="shared" si="8"/>
        <v>4</v>
      </c>
      <c r="AM126" s="70">
        <f t="shared" si="9"/>
        <v>0</v>
      </c>
      <c r="AN126" s="70">
        <f t="shared" si="10"/>
        <v>0</v>
      </c>
      <c r="AO126" s="70">
        <f t="shared" si="11"/>
        <v>4</v>
      </c>
      <c r="AP126" s="70">
        <f t="shared" si="12"/>
        <v>0</v>
      </c>
      <c r="AQ126" s="70">
        <f t="shared" si="13"/>
        <v>5</v>
      </c>
      <c r="AR126" s="70">
        <f t="shared" si="14"/>
        <v>0</v>
      </c>
      <c r="AS126" s="71">
        <f t="shared" si="15"/>
        <v>13</v>
      </c>
    </row>
    <row r="127" spans="1:45" ht="12.75">
      <c r="A127" s="91" t="s">
        <v>383</v>
      </c>
      <c r="B127" s="91" t="s">
        <v>404</v>
      </c>
      <c r="C127" s="76" t="s">
        <v>218</v>
      </c>
      <c r="D127" s="76" t="s">
        <v>221</v>
      </c>
      <c r="E127" s="77" t="s">
        <v>30</v>
      </c>
      <c r="F127" s="78">
        <v>17.9299243457331</v>
      </c>
      <c r="G127" s="20"/>
      <c r="H127" s="20"/>
      <c r="I127" s="21"/>
      <c r="J127" s="22"/>
      <c r="K127" s="23"/>
      <c r="L127" s="50">
        <f>IF(AS127&gt;0,AS127,"")</f>
        <v>16</v>
      </c>
      <c r="M127" s="17"/>
      <c r="N127" s="19" t="s">
        <v>3</v>
      </c>
      <c r="O127" s="76" t="s">
        <v>506</v>
      </c>
      <c r="P127" s="76" t="s">
        <v>510</v>
      </c>
      <c r="Q127" s="56"/>
      <c r="AL127" s="70">
        <f t="shared" si="8"/>
        <v>16</v>
      </c>
      <c r="AM127" s="70">
        <f t="shared" si="9"/>
        <v>0</v>
      </c>
      <c r="AN127" s="70">
        <f t="shared" si="10"/>
        <v>0</v>
      </c>
      <c r="AO127" s="70">
        <f t="shared" si="11"/>
        <v>0</v>
      </c>
      <c r="AP127" s="70">
        <f t="shared" si="12"/>
        <v>0</v>
      </c>
      <c r="AQ127" s="70">
        <f t="shared" si="13"/>
        <v>0</v>
      </c>
      <c r="AR127" s="70">
        <f t="shared" si="14"/>
        <v>0</v>
      </c>
      <c r="AS127" s="71">
        <f t="shared" si="15"/>
        <v>16</v>
      </c>
    </row>
    <row r="128" spans="1:45" ht="12.75">
      <c r="A128" s="76" t="s">
        <v>383</v>
      </c>
      <c r="B128" s="76" t="s">
        <v>405</v>
      </c>
      <c r="C128" s="76" t="s">
        <v>218</v>
      </c>
      <c r="D128" s="76" t="s">
        <v>356</v>
      </c>
      <c r="E128" s="77" t="s">
        <v>31</v>
      </c>
      <c r="F128" s="78">
        <v>15.2836141618164</v>
      </c>
      <c r="G128" s="20" t="s">
        <v>38</v>
      </c>
      <c r="H128" s="20" t="s">
        <v>176</v>
      </c>
      <c r="I128" s="21" t="s">
        <v>14</v>
      </c>
      <c r="J128" s="22" t="s">
        <v>4</v>
      </c>
      <c r="K128" s="23" t="s">
        <v>25</v>
      </c>
      <c r="L128" s="50">
        <f>IF(AS128&gt;0,AS128,"")</f>
        <v>10</v>
      </c>
      <c r="M128" s="17"/>
      <c r="N128" s="19" t="s">
        <v>3</v>
      </c>
      <c r="O128" s="76" t="s">
        <v>506</v>
      </c>
      <c r="P128" s="76" t="s">
        <v>510</v>
      </c>
      <c r="Q128" s="56"/>
      <c r="AL128" s="70">
        <f t="shared" si="8"/>
        <v>0</v>
      </c>
      <c r="AM128" s="70">
        <f t="shared" si="9"/>
        <v>0</v>
      </c>
      <c r="AN128" s="70">
        <f t="shared" si="10"/>
        <v>5</v>
      </c>
      <c r="AO128" s="70">
        <f t="shared" si="11"/>
        <v>0</v>
      </c>
      <c r="AP128" s="70">
        <f t="shared" si="12"/>
        <v>5</v>
      </c>
      <c r="AQ128" s="70">
        <f t="shared" si="13"/>
        <v>0</v>
      </c>
      <c r="AR128" s="70">
        <f t="shared" si="14"/>
        <v>0</v>
      </c>
      <c r="AS128" s="71">
        <f t="shared" si="15"/>
        <v>10</v>
      </c>
    </row>
    <row r="129" spans="1:45" ht="12.75">
      <c r="A129" s="76" t="s">
        <v>383</v>
      </c>
      <c r="B129" s="76" t="s">
        <v>406</v>
      </c>
      <c r="C129" s="76" t="s">
        <v>218</v>
      </c>
      <c r="D129" s="76" t="s">
        <v>303</v>
      </c>
      <c r="E129" s="77" t="s">
        <v>33</v>
      </c>
      <c r="F129" s="78">
        <v>16.2697807951588</v>
      </c>
      <c r="G129" s="20" t="s">
        <v>209</v>
      </c>
      <c r="H129" s="20" t="s">
        <v>176</v>
      </c>
      <c r="I129" s="21" t="s">
        <v>15</v>
      </c>
      <c r="J129" s="22" t="s">
        <v>3</v>
      </c>
      <c r="K129" s="23" t="s">
        <v>25</v>
      </c>
      <c r="L129" s="50">
        <f>IF(AS129&gt;0,AS129,"")</f>
        <v>9</v>
      </c>
      <c r="M129" s="17"/>
      <c r="N129" s="19" t="s">
        <v>3</v>
      </c>
      <c r="O129" s="76" t="s">
        <v>506</v>
      </c>
      <c r="P129" s="76" t="s">
        <v>510</v>
      </c>
      <c r="Q129" s="56" t="s">
        <v>524</v>
      </c>
      <c r="AL129" s="70">
        <f t="shared" si="8"/>
        <v>4</v>
      </c>
      <c r="AM129" s="70">
        <f t="shared" si="9"/>
        <v>0</v>
      </c>
      <c r="AN129" s="70">
        <f t="shared" si="10"/>
        <v>0</v>
      </c>
      <c r="AO129" s="70">
        <f t="shared" si="11"/>
        <v>0</v>
      </c>
      <c r="AP129" s="70">
        <f t="shared" si="12"/>
        <v>0</v>
      </c>
      <c r="AQ129" s="70">
        <f t="shared" si="13"/>
        <v>5</v>
      </c>
      <c r="AR129" s="70">
        <f t="shared" si="14"/>
        <v>0</v>
      </c>
      <c r="AS129" s="71">
        <f t="shared" si="15"/>
        <v>9</v>
      </c>
    </row>
    <row r="130" spans="1:45" ht="12.75">
      <c r="A130" s="76" t="s">
        <v>383</v>
      </c>
      <c r="B130" s="76" t="s">
        <v>407</v>
      </c>
      <c r="C130" s="76" t="s">
        <v>218</v>
      </c>
      <c r="D130" s="76" t="s">
        <v>408</v>
      </c>
      <c r="E130" s="77" t="s">
        <v>31</v>
      </c>
      <c r="F130" s="78">
        <v>25.2958731320006</v>
      </c>
      <c r="G130" s="20" t="s">
        <v>38</v>
      </c>
      <c r="H130" s="20" t="s">
        <v>13</v>
      </c>
      <c r="I130" s="21" t="s">
        <v>15</v>
      </c>
      <c r="J130" s="22" t="s">
        <v>4</v>
      </c>
      <c r="K130" s="23" t="s">
        <v>25</v>
      </c>
      <c r="L130" s="50">
        <f>IF(AS130&gt;0,AS130,"")</f>
        <v>8</v>
      </c>
      <c r="M130" s="17"/>
      <c r="N130" s="19" t="s">
        <v>3</v>
      </c>
      <c r="O130" s="76" t="s">
        <v>506</v>
      </c>
      <c r="P130" s="76" t="s">
        <v>510</v>
      </c>
      <c r="Q130" s="56"/>
      <c r="AL130" s="70">
        <f t="shared" si="8"/>
        <v>0</v>
      </c>
      <c r="AM130" s="70">
        <f t="shared" si="9"/>
        <v>3</v>
      </c>
      <c r="AN130" s="70">
        <f t="shared" si="10"/>
        <v>5</v>
      </c>
      <c r="AO130" s="70">
        <f t="shared" si="11"/>
        <v>0</v>
      </c>
      <c r="AP130" s="70">
        <f t="shared" si="12"/>
        <v>0</v>
      </c>
      <c r="AQ130" s="70">
        <f t="shared" si="13"/>
        <v>0</v>
      </c>
      <c r="AR130" s="70">
        <f t="shared" si="14"/>
        <v>0</v>
      </c>
      <c r="AS130" s="71">
        <f t="shared" si="15"/>
        <v>8</v>
      </c>
    </row>
    <row r="131" spans="1:45" ht="12.75">
      <c r="A131" s="91" t="s">
        <v>383</v>
      </c>
      <c r="B131" s="91" t="s">
        <v>409</v>
      </c>
      <c r="C131" s="76" t="s">
        <v>218</v>
      </c>
      <c r="D131" s="76" t="s">
        <v>410</v>
      </c>
      <c r="E131" s="77" t="s">
        <v>31</v>
      </c>
      <c r="F131" s="78">
        <v>14.5764764336049</v>
      </c>
      <c r="G131" s="20"/>
      <c r="H131" s="20"/>
      <c r="I131" s="21"/>
      <c r="J131" s="22"/>
      <c r="K131" s="23"/>
      <c r="L131" s="50">
        <f>AS131</f>
        <v>0</v>
      </c>
      <c r="M131" s="17"/>
      <c r="N131" s="19" t="s">
        <v>3</v>
      </c>
      <c r="O131" s="76" t="s">
        <v>506</v>
      </c>
      <c r="P131" s="76" t="s">
        <v>510</v>
      </c>
      <c r="Q131" s="56" t="s">
        <v>531</v>
      </c>
      <c r="AL131" s="70">
        <f aca="true" t="shared" si="16" ref="AL131:AL194">IF(E131="",0,VLOOKUP(E131,RedLookup,2,FALSE))</f>
        <v>0</v>
      </c>
      <c r="AM131" s="70">
        <f aca="true" t="shared" si="17" ref="AM131:AM194">IF(F131&gt;100,10,IF(F131&gt;50,7,IF(F131&gt;=20,3,IF(F131&lt;20,0))))</f>
        <v>0</v>
      </c>
      <c r="AN131" s="70">
        <f aca="true" t="shared" si="18" ref="AN131:AN194">IF(G131="",0,VLOOKUP(G131,ThreatLookup,2,FALSE))</f>
        <v>0</v>
      </c>
      <c r="AO131" s="70">
        <f aca="true" t="shared" si="19" ref="AO131:AO194">IF(H131="",0,VLOOKUP(H131,ConsRoleScore,2,FALSE))</f>
        <v>0</v>
      </c>
      <c r="AP131" s="70">
        <f aca="true" t="shared" si="20" ref="AP131:AP194">IF(I131="",0,VLOOKUP(I131,BiologyScore,2,FALSE))</f>
        <v>0</v>
      </c>
      <c r="AQ131" s="70">
        <f aca="true" t="shared" si="21" ref="AQ131:AQ194">IF(J131="",0,VLOOKUP(J131,socioeconomiclookup,2,FALSE))</f>
        <v>0</v>
      </c>
      <c r="AR131" s="70">
        <f aca="true" t="shared" si="22" ref="AR131:AR194">IF(K131="",0,VLOOKUP(K131,scientificlookup,2,FALSE))</f>
        <v>0</v>
      </c>
      <c r="AS131" s="71">
        <f aca="true" t="shared" si="23" ref="AS131:AS194">SUM(AL131:AR131)</f>
        <v>0</v>
      </c>
    </row>
    <row r="132" spans="1:45" ht="12.75">
      <c r="A132" s="76" t="s">
        <v>383</v>
      </c>
      <c r="B132" s="76" t="s">
        <v>411</v>
      </c>
      <c r="C132" s="76" t="s">
        <v>218</v>
      </c>
      <c r="D132" s="76" t="s">
        <v>226</v>
      </c>
      <c r="E132" s="77" t="s">
        <v>33</v>
      </c>
      <c r="F132" s="78">
        <v>17.9299243457331</v>
      </c>
      <c r="G132" s="20" t="s">
        <v>209</v>
      </c>
      <c r="H132" s="20" t="s">
        <v>215</v>
      </c>
      <c r="I132" s="21" t="s">
        <v>15</v>
      </c>
      <c r="J132" s="22" t="s">
        <v>3</v>
      </c>
      <c r="K132" s="23" t="s">
        <v>25</v>
      </c>
      <c r="L132" s="50">
        <f>IF(AS132&gt;0,AS132,"")</f>
        <v>13</v>
      </c>
      <c r="M132" s="17"/>
      <c r="N132" s="19" t="s">
        <v>3</v>
      </c>
      <c r="O132" s="76" t="s">
        <v>506</v>
      </c>
      <c r="P132" s="76" t="s">
        <v>510</v>
      </c>
      <c r="Q132" s="56" t="s">
        <v>524</v>
      </c>
      <c r="AL132" s="70">
        <f t="shared" si="16"/>
        <v>4</v>
      </c>
      <c r="AM132" s="70">
        <f t="shared" si="17"/>
        <v>0</v>
      </c>
      <c r="AN132" s="70">
        <f t="shared" si="18"/>
        <v>0</v>
      </c>
      <c r="AO132" s="70">
        <f t="shared" si="19"/>
        <v>4</v>
      </c>
      <c r="AP132" s="70">
        <f t="shared" si="20"/>
        <v>0</v>
      </c>
      <c r="AQ132" s="70">
        <f t="shared" si="21"/>
        <v>5</v>
      </c>
      <c r="AR132" s="70">
        <f t="shared" si="22"/>
        <v>0</v>
      </c>
      <c r="AS132" s="71">
        <f t="shared" si="23"/>
        <v>13</v>
      </c>
    </row>
    <row r="133" spans="1:45" ht="12.75">
      <c r="A133" s="91" t="s">
        <v>412</v>
      </c>
      <c r="B133" s="91" t="s">
        <v>413</v>
      </c>
      <c r="C133" s="76" t="s">
        <v>218</v>
      </c>
      <c r="D133" s="76" t="s">
        <v>226</v>
      </c>
      <c r="E133" s="77" t="s">
        <v>29</v>
      </c>
      <c r="F133" s="78">
        <v>9.31829470515966</v>
      </c>
      <c r="G133" s="20"/>
      <c r="H133" s="20"/>
      <c r="I133" s="21"/>
      <c r="J133" s="22"/>
      <c r="K133" s="23"/>
      <c r="L133" s="50">
        <f>IF(AS133&gt;0,AS133,"")</f>
        <v>12</v>
      </c>
      <c r="M133" s="17"/>
      <c r="N133" s="19" t="s">
        <v>3</v>
      </c>
      <c r="O133" s="76" t="s">
        <v>506</v>
      </c>
      <c r="P133" s="76" t="s">
        <v>510</v>
      </c>
      <c r="Q133" s="56" t="s">
        <v>531</v>
      </c>
      <c r="AL133" s="70">
        <f t="shared" si="16"/>
        <v>12</v>
      </c>
      <c r="AM133" s="70">
        <f t="shared" si="17"/>
        <v>0</v>
      </c>
      <c r="AN133" s="70">
        <f t="shared" si="18"/>
        <v>0</v>
      </c>
      <c r="AO133" s="70">
        <f t="shared" si="19"/>
        <v>0</v>
      </c>
      <c r="AP133" s="70">
        <f t="shared" si="20"/>
        <v>0</v>
      </c>
      <c r="AQ133" s="70">
        <f t="shared" si="21"/>
        <v>0</v>
      </c>
      <c r="AR133" s="70">
        <f t="shared" si="22"/>
        <v>0</v>
      </c>
      <c r="AS133" s="71">
        <f t="shared" si="23"/>
        <v>12</v>
      </c>
    </row>
    <row r="134" spans="1:45" ht="12.75">
      <c r="A134" s="76" t="s">
        <v>412</v>
      </c>
      <c r="B134" s="76" t="s">
        <v>414</v>
      </c>
      <c r="C134" s="76" t="s">
        <v>218</v>
      </c>
      <c r="D134" s="76" t="s">
        <v>221</v>
      </c>
      <c r="E134" s="77" t="s">
        <v>29</v>
      </c>
      <c r="F134" s="78">
        <v>9.31829470515966</v>
      </c>
      <c r="G134" s="20" t="s">
        <v>37</v>
      </c>
      <c r="H134" s="20" t="s">
        <v>176</v>
      </c>
      <c r="I134" s="21" t="s">
        <v>15</v>
      </c>
      <c r="J134" s="22" t="s">
        <v>4</v>
      </c>
      <c r="K134" s="23" t="s">
        <v>25</v>
      </c>
      <c r="L134" s="50">
        <f>IF(AS134&gt;0,AS134,"")</f>
        <v>22</v>
      </c>
      <c r="M134" s="17"/>
      <c r="N134" s="19" t="s">
        <v>3</v>
      </c>
      <c r="O134" s="76" t="s">
        <v>506</v>
      </c>
      <c r="P134" s="76" t="s">
        <v>510</v>
      </c>
      <c r="Q134" s="56"/>
      <c r="AL134" s="70">
        <f t="shared" si="16"/>
        <v>12</v>
      </c>
      <c r="AM134" s="70">
        <f t="shared" si="17"/>
        <v>0</v>
      </c>
      <c r="AN134" s="70">
        <f t="shared" si="18"/>
        <v>10</v>
      </c>
      <c r="AO134" s="70">
        <f t="shared" si="19"/>
        <v>0</v>
      </c>
      <c r="AP134" s="70">
        <f t="shared" si="20"/>
        <v>0</v>
      </c>
      <c r="AQ134" s="70">
        <f t="shared" si="21"/>
        <v>0</v>
      </c>
      <c r="AR134" s="70">
        <f t="shared" si="22"/>
        <v>0</v>
      </c>
      <c r="AS134" s="71">
        <f t="shared" si="23"/>
        <v>22</v>
      </c>
    </row>
    <row r="135" spans="1:45" ht="12.75">
      <c r="A135" s="76" t="s">
        <v>412</v>
      </c>
      <c r="B135" s="76" t="s">
        <v>415</v>
      </c>
      <c r="C135" s="76" t="s">
        <v>218</v>
      </c>
      <c r="D135" s="76" t="s">
        <v>226</v>
      </c>
      <c r="E135" s="77" t="s">
        <v>33</v>
      </c>
      <c r="F135" s="78">
        <v>9.31829470515966</v>
      </c>
      <c r="G135" s="20" t="s">
        <v>38</v>
      </c>
      <c r="H135" s="20" t="s">
        <v>176</v>
      </c>
      <c r="I135" s="21" t="s">
        <v>15</v>
      </c>
      <c r="J135" s="22" t="s">
        <v>4</v>
      </c>
      <c r="K135" s="23" t="s">
        <v>25</v>
      </c>
      <c r="L135" s="50">
        <f>IF(AS135&gt;0,AS135,"")</f>
        <v>9</v>
      </c>
      <c r="M135" s="17"/>
      <c r="N135" s="19" t="s">
        <v>3</v>
      </c>
      <c r="O135" s="76" t="s">
        <v>506</v>
      </c>
      <c r="P135" s="76" t="s">
        <v>510</v>
      </c>
      <c r="Q135" s="56"/>
      <c r="AL135" s="70">
        <f t="shared" si="16"/>
        <v>4</v>
      </c>
      <c r="AM135" s="70">
        <f t="shared" si="17"/>
        <v>0</v>
      </c>
      <c r="AN135" s="70">
        <f t="shared" si="18"/>
        <v>5</v>
      </c>
      <c r="AO135" s="70">
        <f t="shared" si="19"/>
        <v>0</v>
      </c>
      <c r="AP135" s="70">
        <f t="shared" si="20"/>
        <v>0</v>
      </c>
      <c r="AQ135" s="70">
        <f t="shared" si="21"/>
        <v>0</v>
      </c>
      <c r="AR135" s="70">
        <f t="shared" si="22"/>
        <v>0</v>
      </c>
      <c r="AS135" s="71">
        <f t="shared" si="23"/>
        <v>9</v>
      </c>
    </row>
    <row r="136" spans="1:45" ht="12.75">
      <c r="A136" s="76" t="s">
        <v>412</v>
      </c>
      <c r="B136" s="76" t="s">
        <v>416</v>
      </c>
      <c r="C136" s="76" t="s">
        <v>218</v>
      </c>
      <c r="D136" s="76" t="s">
        <v>221</v>
      </c>
      <c r="E136" s="77" t="s">
        <v>28</v>
      </c>
      <c r="F136" s="78">
        <v>9.31829470515966</v>
      </c>
      <c r="G136" s="87" t="s">
        <v>37</v>
      </c>
      <c r="H136" s="20" t="s">
        <v>176</v>
      </c>
      <c r="I136" s="88" t="s">
        <v>15</v>
      </c>
      <c r="J136" s="22" t="s">
        <v>4</v>
      </c>
      <c r="K136" s="23" t="s">
        <v>25</v>
      </c>
      <c r="L136" s="50">
        <f>IF(AS136&gt;0,AS136,"")</f>
        <v>18</v>
      </c>
      <c r="M136" s="17"/>
      <c r="N136" s="19" t="s">
        <v>3</v>
      </c>
      <c r="O136" s="76" t="s">
        <v>506</v>
      </c>
      <c r="P136" s="76" t="s">
        <v>510</v>
      </c>
      <c r="Q136" s="56"/>
      <c r="AL136" s="70">
        <f t="shared" si="16"/>
        <v>8</v>
      </c>
      <c r="AM136" s="70">
        <f t="shared" si="17"/>
        <v>0</v>
      </c>
      <c r="AN136" s="70">
        <f t="shared" si="18"/>
        <v>10</v>
      </c>
      <c r="AO136" s="70">
        <f t="shared" si="19"/>
        <v>0</v>
      </c>
      <c r="AP136" s="70">
        <f t="shared" si="20"/>
        <v>0</v>
      </c>
      <c r="AQ136" s="70">
        <f t="shared" si="21"/>
        <v>0</v>
      </c>
      <c r="AR136" s="70">
        <f t="shared" si="22"/>
        <v>0</v>
      </c>
      <c r="AS136" s="71">
        <f t="shared" si="23"/>
        <v>18</v>
      </c>
    </row>
    <row r="137" spans="1:45" ht="12.75">
      <c r="A137" s="76" t="s">
        <v>412</v>
      </c>
      <c r="B137" s="76" t="s">
        <v>417</v>
      </c>
      <c r="C137" s="76" t="s">
        <v>218</v>
      </c>
      <c r="D137" s="76" t="s">
        <v>226</v>
      </c>
      <c r="E137" s="77" t="s">
        <v>31</v>
      </c>
      <c r="F137" s="78">
        <v>9.31829470515966</v>
      </c>
      <c r="G137" s="87" t="s">
        <v>38</v>
      </c>
      <c r="H137" s="20" t="s">
        <v>176</v>
      </c>
      <c r="I137" s="88" t="s">
        <v>15</v>
      </c>
      <c r="J137" s="22" t="s">
        <v>4</v>
      </c>
      <c r="K137" s="23" t="s">
        <v>25</v>
      </c>
      <c r="L137" s="50">
        <f>IF(AS137&gt;0,AS137,"")</f>
        <v>5</v>
      </c>
      <c r="M137" s="17"/>
      <c r="N137" s="19" t="s">
        <v>3</v>
      </c>
      <c r="O137" s="76" t="s">
        <v>506</v>
      </c>
      <c r="P137" s="76" t="s">
        <v>510</v>
      </c>
      <c r="Q137" s="85" t="s">
        <v>524</v>
      </c>
      <c r="AL137" s="70">
        <f t="shared" si="16"/>
        <v>0</v>
      </c>
      <c r="AM137" s="70">
        <f t="shared" si="17"/>
        <v>0</v>
      </c>
      <c r="AN137" s="70">
        <f t="shared" si="18"/>
        <v>5</v>
      </c>
      <c r="AO137" s="70">
        <f t="shared" si="19"/>
        <v>0</v>
      </c>
      <c r="AP137" s="70">
        <f t="shared" si="20"/>
        <v>0</v>
      </c>
      <c r="AQ137" s="70">
        <f t="shared" si="21"/>
        <v>0</v>
      </c>
      <c r="AR137" s="70">
        <f t="shared" si="22"/>
        <v>0</v>
      </c>
      <c r="AS137" s="71">
        <f t="shared" si="23"/>
        <v>5</v>
      </c>
    </row>
    <row r="138" spans="1:45" ht="12.75">
      <c r="A138" s="76" t="s">
        <v>412</v>
      </c>
      <c r="B138" s="76" t="s">
        <v>418</v>
      </c>
      <c r="C138" s="76" t="s">
        <v>218</v>
      </c>
      <c r="D138" s="76" t="s">
        <v>226</v>
      </c>
      <c r="E138" s="77" t="s">
        <v>33</v>
      </c>
      <c r="F138" s="78">
        <v>9.31829470515966</v>
      </c>
      <c r="G138" s="87" t="s">
        <v>38</v>
      </c>
      <c r="H138" s="20" t="s">
        <v>176</v>
      </c>
      <c r="I138" s="88" t="s">
        <v>15</v>
      </c>
      <c r="J138" s="22" t="s">
        <v>4</v>
      </c>
      <c r="K138" s="23" t="s">
        <v>25</v>
      </c>
      <c r="L138" s="50">
        <f>IF(AS138&gt;0,AS138,"")</f>
        <v>9</v>
      </c>
      <c r="M138" s="17"/>
      <c r="N138" s="19" t="s">
        <v>3</v>
      </c>
      <c r="O138" s="76" t="s">
        <v>506</v>
      </c>
      <c r="P138" s="76" t="s">
        <v>510</v>
      </c>
      <c r="Q138" s="56"/>
      <c r="AL138" s="70">
        <f t="shared" si="16"/>
        <v>4</v>
      </c>
      <c r="AM138" s="70">
        <f t="shared" si="17"/>
        <v>0</v>
      </c>
      <c r="AN138" s="70">
        <f t="shared" si="18"/>
        <v>5</v>
      </c>
      <c r="AO138" s="70">
        <f t="shared" si="19"/>
        <v>0</v>
      </c>
      <c r="AP138" s="70">
        <f t="shared" si="20"/>
        <v>0</v>
      </c>
      <c r="AQ138" s="70">
        <f t="shared" si="21"/>
        <v>0</v>
      </c>
      <c r="AR138" s="70">
        <f t="shared" si="22"/>
        <v>0</v>
      </c>
      <c r="AS138" s="71">
        <f t="shared" si="23"/>
        <v>9</v>
      </c>
    </row>
    <row r="139" spans="1:45" ht="12.75">
      <c r="A139" s="76" t="s">
        <v>412</v>
      </c>
      <c r="B139" s="76" t="s">
        <v>419</v>
      </c>
      <c r="C139" s="76" t="s">
        <v>218</v>
      </c>
      <c r="D139" s="76" t="s">
        <v>226</v>
      </c>
      <c r="E139" s="77" t="s">
        <v>33</v>
      </c>
      <c r="F139" s="78">
        <v>9.31829470515966</v>
      </c>
      <c r="G139" s="20" t="s">
        <v>38</v>
      </c>
      <c r="H139" s="20" t="s">
        <v>176</v>
      </c>
      <c r="I139" s="21" t="s">
        <v>15</v>
      </c>
      <c r="J139" s="22" t="s">
        <v>4</v>
      </c>
      <c r="K139" s="23" t="s">
        <v>25</v>
      </c>
      <c r="L139" s="50">
        <f>IF(AS139&gt;0,AS139,"")</f>
        <v>9</v>
      </c>
      <c r="M139" s="17"/>
      <c r="N139" s="19" t="s">
        <v>3</v>
      </c>
      <c r="O139" s="76" t="s">
        <v>506</v>
      </c>
      <c r="P139" s="76" t="s">
        <v>510</v>
      </c>
      <c r="Q139" s="56"/>
      <c r="AL139" s="70">
        <f t="shared" si="16"/>
        <v>4</v>
      </c>
      <c r="AM139" s="70">
        <f t="shared" si="17"/>
        <v>0</v>
      </c>
      <c r="AN139" s="70">
        <f t="shared" si="18"/>
        <v>5</v>
      </c>
      <c r="AO139" s="70">
        <f t="shared" si="19"/>
        <v>0</v>
      </c>
      <c r="AP139" s="70">
        <f t="shared" si="20"/>
        <v>0</v>
      </c>
      <c r="AQ139" s="70">
        <f t="shared" si="21"/>
        <v>0</v>
      </c>
      <c r="AR139" s="70">
        <f t="shared" si="22"/>
        <v>0</v>
      </c>
      <c r="AS139" s="71">
        <f t="shared" si="23"/>
        <v>9</v>
      </c>
    </row>
    <row r="140" spans="1:45" ht="12.75">
      <c r="A140" s="76" t="s">
        <v>412</v>
      </c>
      <c r="B140" s="76" t="s">
        <v>420</v>
      </c>
      <c r="C140" s="76" t="s">
        <v>218</v>
      </c>
      <c r="D140" s="76" t="s">
        <v>226</v>
      </c>
      <c r="E140" s="77" t="s">
        <v>33</v>
      </c>
      <c r="F140" s="78">
        <v>9.31829470515966</v>
      </c>
      <c r="G140" s="20" t="s">
        <v>38</v>
      </c>
      <c r="H140" s="20" t="s">
        <v>176</v>
      </c>
      <c r="I140" s="21" t="s">
        <v>15</v>
      </c>
      <c r="J140" s="22" t="s">
        <v>4</v>
      </c>
      <c r="K140" s="23" t="s">
        <v>25</v>
      </c>
      <c r="L140" s="50">
        <f>IF(AS140&gt;0,AS140,"")</f>
        <v>9</v>
      </c>
      <c r="M140" s="17"/>
      <c r="N140" s="19" t="s">
        <v>3</v>
      </c>
      <c r="O140" s="76" t="s">
        <v>506</v>
      </c>
      <c r="P140" s="76" t="s">
        <v>510</v>
      </c>
      <c r="Q140" s="56"/>
      <c r="AL140" s="70">
        <f t="shared" si="16"/>
        <v>4</v>
      </c>
      <c r="AM140" s="70">
        <f t="shared" si="17"/>
        <v>0</v>
      </c>
      <c r="AN140" s="70">
        <f t="shared" si="18"/>
        <v>5</v>
      </c>
      <c r="AO140" s="70">
        <f t="shared" si="19"/>
        <v>0</v>
      </c>
      <c r="AP140" s="70">
        <f t="shared" si="20"/>
        <v>0</v>
      </c>
      <c r="AQ140" s="70">
        <f t="shared" si="21"/>
        <v>0</v>
      </c>
      <c r="AR140" s="70">
        <f t="shared" si="22"/>
        <v>0</v>
      </c>
      <c r="AS140" s="71">
        <f t="shared" si="23"/>
        <v>9</v>
      </c>
    </row>
    <row r="141" spans="1:45" ht="12.75">
      <c r="A141" s="76" t="s">
        <v>421</v>
      </c>
      <c r="B141" s="76" t="s">
        <v>275</v>
      </c>
      <c r="C141" s="76" t="s">
        <v>422</v>
      </c>
      <c r="D141" s="76" t="s">
        <v>219</v>
      </c>
      <c r="E141" s="77" t="s">
        <v>33</v>
      </c>
      <c r="F141" s="78">
        <v>15.18175863909</v>
      </c>
      <c r="G141" s="20" t="s">
        <v>209</v>
      </c>
      <c r="H141" s="20" t="s">
        <v>176</v>
      </c>
      <c r="I141" s="21" t="s">
        <v>15</v>
      </c>
      <c r="J141" s="22" t="s">
        <v>4</v>
      </c>
      <c r="K141" s="23" t="s">
        <v>25</v>
      </c>
      <c r="L141" s="50">
        <f>IF(AS141&gt;0,AS141,"")</f>
        <v>4</v>
      </c>
      <c r="M141" s="17"/>
      <c r="N141" s="19" t="s">
        <v>3</v>
      </c>
      <c r="O141" s="76" t="s">
        <v>506</v>
      </c>
      <c r="P141" s="76" t="s">
        <v>510</v>
      </c>
      <c r="Q141" s="85" t="s">
        <v>524</v>
      </c>
      <c r="AL141" s="70">
        <f t="shared" si="16"/>
        <v>4</v>
      </c>
      <c r="AM141" s="70">
        <f t="shared" si="17"/>
        <v>0</v>
      </c>
      <c r="AN141" s="70">
        <f t="shared" si="18"/>
        <v>0</v>
      </c>
      <c r="AO141" s="70">
        <f t="shared" si="19"/>
        <v>0</v>
      </c>
      <c r="AP141" s="70">
        <f t="shared" si="20"/>
        <v>0</v>
      </c>
      <c r="AQ141" s="70">
        <f t="shared" si="21"/>
        <v>0</v>
      </c>
      <c r="AR141" s="70">
        <f t="shared" si="22"/>
        <v>0</v>
      </c>
      <c r="AS141" s="71">
        <f t="shared" si="23"/>
        <v>4</v>
      </c>
    </row>
    <row r="142" spans="1:45" ht="12.75">
      <c r="A142" s="76" t="s">
        <v>421</v>
      </c>
      <c r="B142" s="76" t="s">
        <v>423</v>
      </c>
      <c r="C142" s="76" t="s">
        <v>218</v>
      </c>
      <c r="D142" s="76" t="s">
        <v>325</v>
      </c>
      <c r="E142" s="77" t="s">
        <v>31</v>
      </c>
      <c r="F142" s="78">
        <v>15.18175863909</v>
      </c>
      <c r="G142" s="20" t="s">
        <v>209</v>
      </c>
      <c r="H142" s="20" t="s">
        <v>176</v>
      </c>
      <c r="I142" s="21" t="s">
        <v>15</v>
      </c>
      <c r="J142" s="22" t="s">
        <v>4</v>
      </c>
      <c r="K142" s="23" t="s">
        <v>25</v>
      </c>
      <c r="L142" s="50">
        <f>AS142</f>
        <v>0</v>
      </c>
      <c r="M142" s="17"/>
      <c r="N142" s="19" t="s">
        <v>3</v>
      </c>
      <c r="O142" s="76" t="s">
        <v>506</v>
      </c>
      <c r="P142" s="76" t="s">
        <v>510</v>
      </c>
      <c r="Q142" s="56"/>
      <c r="AL142" s="70">
        <f t="shared" si="16"/>
        <v>0</v>
      </c>
      <c r="AM142" s="70">
        <f t="shared" si="17"/>
        <v>0</v>
      </c>
      <c r="AN142" s="70">
        <f t="shared" si="18"/>
        <v>0</v>
      </c>
      <c r="AO142" s="70">
        <f t="shared" si="19"/>
        <v>0</v>
      </c>
      <c r="AP142" s="70">
        <f t="shared" si="20"/>
        <v>0</v>
      </c>
      <c r="AQ142" s="70">
        <f t="shared" si="21"/>
        <v>0</v>
      </c>
      <c r="AR142" s="70">
        <f t="shared" si="22"/>
        <v>0</v>
      </c>
      <c r="AS142" s="71">
        <f t="shared" si="23"/>
        <v>0</v>
      </c>
    </row>
    <row r="143" spans="1:45" ht="12.75">
      <c r="A143" s="76" t="s">
        <v>421</v>
      </c>
      <c r="B143" s="76" t="s">
        <v>424</v>
      </c>
      <c r="C143" s="76" t="s">
        <v>218</v>
      </c>
      <c r="D143" s="76" t="s">
        <v>343</v>
      </c>
      <c r="E143" s="77" t="s">
        <v>31</v>
      </c>
      <c r="F143" s="78">
        <v>15.18175863909</v>
      </c>
      <c r="G143" s="20" t="s">
        <v>37</v>
      </c>
      <c r="H143" s="20" t="s">
        <v>176</v>
      </c>
      <c r="I143" s="21" t="s">
        <v>15</v>
      </c>
      <c r="J143" s="22" t="s">
        <v>4</v>
      </c>
      <c r="K143" s="23" t="s">
        <v>25</v>
      </c>
      <c r="L143" s="50">
        <f>IF(AS143&gt;0,AS143,"")</f>
        <v>10</v>
      </c>
      <c r="M143" s="17"/>
      <c r="N143" s="19" t="s">
        <v>3</v>
      </c>
      <c r="O143" s="76" t="s">
        <v>506</v>
      </c>
      <c r="P143" s="76" t="s">
        <v>510</v>
      </c>
      <c r="Q143" s="56"/>
      <c r="AL143" s="70">
        <f t="shared" si="16"/>
        <v>0</v>
      </c>
      <c r="AM143" s="70">
        <f t="shared" si="17"/>
        <v>0</v>
      </c>
      <c r="AN143" s="70">
        <f t="shared" si="18"/>
        <v>10</v>
      </c>
      <c r="AO143" s="70">
        <f t="shared" si="19"/>
        <v>0</v>
      </c>
      <c r="AP143" s="70">
        <f t="shared" si="20"/>
        <v>0</v>
      </c>
      <c r="AQ143" s="70">
        <f t="shared" si="21"/>
        <v>0</v>
      </c>
      <c r="AR143" s="70">
        <f t="shared" si="22"/>
        <v>0</v>
      </c>
      <c r="AS143" s="71">
        <f t="shared" si="23"/>
        <v>10</v>
      </c>
    </row>
    <row r="144" spans="1:45" ht="12.75">
      <c r="A144" s="76" t="s">
        <v>421</v>
      </c>
      <c r="B144" s="76" t="s">
        <v>425</v>
      </c>
      <c r="C144" s="76" t="s">
        <v>426</v>
      </c>
      <c r="D144" s="76" t="s">
        <v>427</v>
      </c>
      <c r="E144" s="77" t="s">
        <v>31</v>
      </c>
      <c r="F144" s="78">
        <v>15.18175863909</v>
      </c>
      <c r="G144" s="87" t="s">
        <v>37</v>
      </c>
      <c r="H144" s="20" t="s">
        <v>176</v>
      </c>
      <c r="I144" s="88" t="s">
        <v>15</v>
      </c>
      <c r="J144" s="22" t="s">
        <v>4</v>
      </c>
      <c r="K144" s="23" t="s">
        <v>25</v>
      </c>
      <c r="L144" s="50">
        <f>IF(AS144&gt;0,AS144,"")</f>
        <v>10</v>
      </c>
      <c r="M144" s="17"/>
      <c r="N144" s="19" t="s">
        <v>3</v>
      </c>
      <c r="O144" s="76" t="s">
        <v>506</v>
      </c>
      <c r="P144" s="76" t="s">
        <v>510</v>
      </c>
      <c r="Q144" s="56"/>
      <c r="AL144" s="70">
        <f t="shared" si="16"/>
        <v>0</v>
      </c>
      <c r="AM144" s="70">
        <f t="shared" si="17"/>
        <v>0</v>
      </c>
      <c r="AN144" s="70">
        <f t="shared" si="18"/>
        <v>10</v>
      </c>
      <c r="AO144" s="70">
        <f t="shared" si="19"/>
        <v>0</v>
      </c>
      <c r="AP144" s="70">
        <f t="shared" si="20"/>
        <v>0</v>
      </c>
      <c r="AQ144" s="70">
        <f t="shared" si="21"/>
        <v>0</v>
      </c>
      <c r="AR144" s="70">
        <f t="shared" si="22"/>
        <v>0</v>
      </c>
      <c r="AS144" s="71">
        <f t="shared" si="23"/>
        <v>10</v>
      </c>
    </row>
    <row r="145" spans="1:45" ht="12.75">
      <c r="A145" s="76" t="s">
        <v>428</v>
      </c>
      <c r="B145" s="76" t="s">
        <v>429</v>
      </c>
      <c r="C145" s="76" t="s">
        <v>218</v>
      </c>
      <c r="D145" s="76" t="s">
        <v>231</v>
      </c>
      <c r="E145" s="77" t="s">
        <v>33</v>
      </c>
      <c r="F145" s="78">
        <v>7.69270412579348</v>
      </c>
      <c r="G145" s="20" t="s">
        <v>38</v>
      </c>
      <c r="H145" s="20" t="s">
        <v>176</v>
      </c>
      <c r="I145" s="21" t="s">
        <v>15</v>
      </c>
      <c r="J145" s="22" t="s">
        <v>4</v>
      </c>
      <c r="K145" s="23" t="s">
        <v>25</v>
      </c>
      <c r="L145" s="50">
        <f>IF(AS145&gt;0,AS145,"")</f>
        <v>9</v>
      </c>
      <c r="M145" s="17"/>
      <c r="N145" s="19" t="s">
        <v>3</v>
      </c>
      <c r="O145" s="76" t="s">
        <v>506</v>
      </c>
      <c r="P145" s="76" t="s">
        <v>510</v>
      </c>
      <c r="Q145" s="56"/>
      <c r="AL145" s="70">
        <f t="shared" si="16"/>
        <v>4</v>
      </c>
      <c r="AM145" s="70">
        <f t="shared" si="17"/>
        <v>0</v>
      </c>
      <c r="AN145" s="70">
        <f t="shared" si="18"/>
        <v>5</v>
      </c>
      <c r="AO145" s="70">
        <f t="shared" si="19"/>
        <v>0</v>
      </c>
      <c r="AP145" s="70">
        <f t="shared" si="20"/>
        <v>0</v>
      </c>
      <c r="AQ145" s="70">
        <f t="shared" si="21"/>
        <v>0</v>
      </c>
      <c r="AR145" s="70">
        <f t="shared" si="22"/>
        <v>0</v>
      </c>
      <c r="AS145" s="71">
        <f t="shared" si="23"/>
        <v>9</v>
      </c>
    </row>
    <row r="146" spans="1:45" ht="12.75">
      <c r="A146" s="76" t="s">
        <v>428</v>
      </c>
      <c r="B146" s="76" t="s">
        <v>430</v>
      </c>
      <c r="C146" s="76" t="s">
        <v>218</v>
      </c>
      <c r="D146" s="76" t="s">
        <v>431</v>
      </c>
      <c r="E146" s="77" t="s">
        <v>31</v>
      </c>
      <c r="F146" s="78">
        <v>7.69270412579348</v>
      </c>
      <c r="G146" s="20" t="s">
        <v>37</v>
      </c>
      <c r="H146" s="20" t="s">
        <v>176</v>
      </c>
      <c r="I146" s="21" t="s">
        <v>15</v>
      </c>
      <c r="J146" s="22" t="s">
        <v>4</v>
      </c>
      <c r="K146" s="23" t="s">
        <v>25</v>
      </c>
      <c r="L146" s="50">
        <f>IF(AS146&gt;0,AS146,"")</f>
        <v>10</v>
      </c>
      <c r="M146" s="17"/>
      <c r="N146" s="19" t="s">
        <v>3</v>
      </c>
      <c r="O146" s="76" t="s">
        <v>506</v>
      </c>
      <c r="P146" s="76" t="s">
        <v>510</v>
      </c>
      <c r="Q146" s="56"/>
      <c r="AL146" s="70">
        <f t="shared" si="16"/>
        <v>0</v>
      </c>
      <c r="AM146" s="70">
        <f t="shared" si="17"/>
        <v>0</v>
      </c>
      <c r="AN146" s="70">
        <f t="shared" si="18"/>
        <v>10</v>
      </c>
      <c r="AO146" s="70">
        <f t="shared" si="19"/>
        <v>0</v>
      </c>
      <c r="AP146" s="70">
        <f t="shared" si="20"/>
        <v>0</v>
      </c>
      <c r="AQ146" s="70">
        <f t="shared" si="21"/>
        <v>0</v>
      </c>
      <c r="AR146" s="70">
        <f t="shared" si="22"/>
        <v>0</v>
      </c>
      <c r="AS146" s="71">
        <f t="shared" si="23"/>
        <v>10</v>
      </c>
    </row>
    <row r="147" spans="1:45" ht="12.75">
      <c r="A147" s="76" t="s">
        <v>428</v>
      </c>
      <c r="B147" s="76" t="s">
        <v>432</v>
      </c>
      <c r="C147" s="76" t="s">
        <v>218</v>
      </c>
      <c r="D147" s="76" t="s">
        <v>433</v>
      </c>
      <c r="E147" s="77" t="s">
        <v>31</v>
      </c>
      <c r="F147" s="78">
        <v>13.2415614710227</v>
      </c>
      <c r="G147" s="20" t="s">
        <v>209</v>
      </c>
      <c r="H147" s="20" t="s">
        <v>176</v>
      </c>
      <c r="I147" s="21" t="s">
        <v>15</v>
      </c>
      <c r="J147" s="22" t="s">
        <v>4</v>
      </c>
      <c r="K147" s="23" t="s">
        <v>25</v>
      </c>
      <c r="L147" s="50">
        <f>AS147</f>
        <v>0</v>
      </c>
      <c r="M147" s="17"/>
      <c r="N147" s="19" t="s">
        <v>3</v>
      </c>
      <c r="O147" s="76" t="s">
        <v>506</v>
      </c>
      <c r="P147" s="76" t="s">
        <v>510</v>
      </c>
      <c r="Q147" s="56"/>
      <c r="AL147" s="70">
        <f t="shared" si="16"/>
        <v>0</v>
      </c>
      <c r="AM147" s="70">
        <f t="shared" si="17"/>
        <v>0</v>
      </c>
      <c r="AN147" s="70">
        <f t="shared" si="18"/>
        <v>0</v>
      </c>
      <c r="AO147" s="70">
        <f t="shared" si="19"/>
        <v>0</v>
      </c>
      <c r="AP147" s="70">
        <f t="shared" si="20"/>
        <v>0</v>
      </c>
      <c r="AQ147" s="70">
        <f t="shared" si="21"/>
        <v>0</v>
      </c>
      <c r="AR147" s="70">
        <f t="shared" si="22"/>
        <v>0</v>
      </c>
      <c r="AS147" s="71">
        <f t="shared" si="23"/>
        <v>0</v>
      </c>
    </row>
    <row r="148" spans="1:45" ht="12.75">
      <c r="A148" s="76" t="s">
        <v>428</v>
      </c>
      <c r="B148" s="76" t="s">
        <v>223</v>
      </c>
      <c r="C148" s="76" t="s">
        <v>218</v>
      </c>
      <c r="D148" s="76" t="s">
        <v>258</v>
      </c>
      <c r="E148" s="77" t="s">
        <v>31</v>
      </c>
      <c r="F148" s="78">
        <v>7.69270412579348</v>
      </c>
      <c r="G148" s="20" t="s">
        <v>37</v>
      </c>
      <c r="H148" s="20" t="s">
        <v>176</v>
      </c>
      <c r="I148" s="21" t="s">
        <v>15</v>
      </c>
      <c r="J148" s="22" t="s">
        <v>4</v>
      </c>
      <c r="K148" s="23" t="s">
        <v>25</v>
      </c>
      <c r="L148" s="50">
        <f>IF(AS148&gt;0,AS148,"")</f>
        <v>10</v>
      </c>
      <c r="M148" s="17"/>
      <c r="N148" s="19" t="s">
        <v>3</v>
      </c>
      <c r="O148" s="76" t="s">
        <v>506</v>
      </c>
      <c r="P148" s="76" t="s">
        <v>510</v>
      </c>
      <c r="Q148" s="56"/>
      <c r="AL148" s="70">
        <f t="shared" si="16"/>
        <v>0</v>
      </c>
      <c r="AM148" s="70">
        <f t="shared" si="17"/>
        <v>0</v>
      </c>
      <c r="AN148" s="70">
        <f t="shared" si="18"/>
        <v>10</v>
      </c>
      <c r="AO148" s="70">
        <f t="shared" si="19"/>
        <v>0</v>
      </c>
      <c r="AP148" s="70">
        <f t="shared" si="20"/>
        <v>0</v>
      </c>
      <c r="AQ148" s="70">
        <f t="shared" si="21"/>
        <v>0</v>
      </c>
      <c r="AR148" s="70">
        <f t="shared" si="22"/>
        <v>0</v>
      </c>
      <c r="AS148" s="71">
        <f t="shared" si="23"/>
        <v>10</v>
      </c>
    </row>
    <row r="149" spans="1:45" ht="12.75">
      <c r="A149" s="76" t="s">
        <v>428</v>
      </c>
      <c r="B149" s="76" t="s">
        <v>257</v>
      </c>
      <c r="C149" s="76" t="s">
        <v>218</v>
      </c>
      <c r="D149" s="76" t="s">
        <v>258</v>
      </c>
      <c r="E149" s="77" t="s">
        <v>31</v>
      </c>
      <c r="F149" s="78">
        <v>6.69225146801528</v>
      </c>
      <c r="G149" s="20" t="s">
        <v>209</v>
      </c>
      <c r="H149" s="20" t="s">
        <v>176</v>
      </c>
      <c r="I149" s="21" t="s">
        <v>15</v>
      </c>
      <c r="J149" s="22" t="s">
        <v>4</v>
      </c>
      <c r="K149" s="23" t="s">
        <v>25</v>
      </c>
      <c r="L149" s="50">
        <f>AS149</f>
        <v>0</v>
      </c>
      <c r="M149" s="17"/>
      <c r="N149" s="19" t="s">
        <v>3</v>
      </c>
      <c r="O149" s="76" t="s">
        <v>506</v>
      </c>
      <c r="P149" s="76" t="s">
        <v>510</v>
      </c>
      <c r="Q149" s="85" t="s">
        <v>524</v>
      </c>
      <c r="AL149" s="70">
        <f t="shared" si="16"/>
        <v>0</v>
      </c>
      <c r="AM149" s="70">
        <f t="shared" si="17"/>
        <v>0</v>
      </c>
      <c r="AN149" s="70">
        <f t="shared" si="18"/>
        <v>0</v>
      </c>
      <c r="AO149" s="70">
        <f t="shared" si="19"/>
        <v>0</v>
      </c>
      <c r="AP149" s="70">
        <f t="shared" si="20"/>
        <v>0</v>
      </c>
      <c r="AQ149" s="70">
        <f t="shared" si="21"/>
        <v>0</v>
      </c>
      <c r="AR149" s="70">
        <f t="shared" si="22"/>
        <v>0</v>
      </c>
      <c r="AS149" s="71">
        <f t="shared" si="23"/>
        <v>0</v>
      </c>
    </row>
    <row r="150" spans="1:45" ht="12.75">
      <c r="A150" s="76" t="s">
        <v>428</v>
      </c>
      <c r="B150" s="76" t="s">
        <v>434</v>
      </c>
      <c r="C150" s="76" t="s">
        <v>218</v>
      </c>
      <c r="D150" s="76" t="s">
        <v>403</v>
      </c>
      <c r="E150" s="77" t="s">
        <v>31</v>
      </c>
      <c r="F150" s="78">
        <v>7.69270412579348</v>
      </c>
      <c r="G150" s="20" t="s">
        <v>37</v>
      </c>
      <c r="H150" s="20" t="s">
        <v>176</v>
      </c>
      <c r="I150" s="21" t="s">
        <v>15</v>
      </c>
      <c r="J150" s="22" t="s">
        <v>4</v>
      </c>
      <c r="K150" s="23" t="s">
        <v>25</v>
      </c>
      <c r="L150" s="50">
        <f>IF(AS150&gt;0,AS150,"")</f>
        <v>10</v>
      </c>
      <c r="M150" s="17"/>
      <c r="N150" s="19" t="s">
        <v>3</v>
      </c>
      <c r="O150" s="76" t="s">
        <v>506</v>
      </c>
      <c r="P150" s="76" t="s">
        <v>510</v>
      </c>
      <c r="Q150" s="56"/>
      <c r="AL150" s="70">
        <f t="shared" si="16"/>
        <v>0</v>
      </c>
      <c r="AM150" s="70">
        <f t="shared" si="17"/>
        <v>0</v>
      </c>
      <c r="AN150" s="70">
        <f t="shared" si="18"/>
        <v>10</v>
      </c>
      <c r="AO150" s="70">
        <f t="shared" si="19"/>
        <v>0</v>
      </c>
      <c r="AP150" s="70">
        <f t="shared" si="20"/>
        <v>0</v>
      </c>
      <c r="AQ150" s="70">
        <f t="shared" si="21"/>
        <v>0</v>
      </c>
      <c r="AR150" s="70">
        <f t="shared" si="22"/>
        <v>0</v>
      </c>
      <c r="AS150" s="71">
        <f t="shared" si="23"/>
        <v>10</v>
      </c>
    </row>
    <row r="151" spans="1:45" ht="12.75">
      <c r="A151" s="76" t="s">
        <v>428</v>
      </c>
      <c r="B151" s="76" t="s">
        <v>435</v>
      </c>
      <c r="C151" s="76" t="s">
        <v>218</v>
      </c>
      <c r="D151" s="76" t="s">
        <v>254</v>
      </c>
      <c r="E151" s="77" t="s">
        <v>31</v>
      </c>
      <c r="F151" s="78">
        <v>7.69270412579348</v>
      </c>
      <c r="G151" s="20" t="s">
        <v>38</v>
      </c>
      <c r="H151" s="20" t="s">
        <v>176</v>
      </c>
      <c r="I151" s="21" t="s">
        <v>15</v>
      </c>
      <c r="J151" s="22" t="s">
        <v>4</v>
      </c>
      <c r="K151" s="23" t="s">
        <v>25</v>
      </c>
      <c r="L151" s="50">
        <f>IF(AS151&gt;0,AS151,"")</f>
        <v>5</v>
      </c>
      <c r="M151" s="17"/>
      <c r="N151" s="19" t="s">
        <v>3</v>
      </c>
      <c r="O151" s="76" t="s">
        <v>506</v>
      </c>
      <c r="P151" s="76" t="s">
        <v>510</v>
      </c>
      <c r="Q151" s="56"/>
      <c r="AL151" s="70">
        <f t="shared" si="16"/>
        <v>0</v>
      </c>
      <c r="AM151" s="70">
        <f t="shared" si="17"/>
        <v>0</v>
      </c>
      <c r="AN151" s="70">
        <f t="shared" si="18"/>
        <v>5</v>
      </c>
      <c r="AO151" s="70">
        <f t="shared" si="19"/>
        <v>0</v>
      </c>
      <c r="AP151" s="70">
        <f t="shared" si="20"/>
        <v>0</v>
      </c>
      <c r="AQ151" s="70">
        <f t="shared" si="21"/>
        <v>0</v>
      </c>
      <c r="AR151" s="70">
        <f t="shared" si="22"/>
        <v>0</v>
      </c>
      <c r="AS151" s="71">
        <f t="shared" si="23"/>
        <v>5</v>
      </c>
    </row>
    <row r="152" spans="1:45" ht="12.75">
      <c r="A152" s="76" t="s">
        <v>428</v>
      </c>
      <c r="B152" s="76" t="s">
        <v>436</v>
      </c>
      <c r="C152" s="76" t="s">
        <v>218</v>
      </c>
      <c r="D152" s="76" t="s">
        <v>437</v>
      </c>
      <c r="E152" s="77" t="s">
        <v>31</v>
      </c>
      <c r="F152" s="78">
        <v>13.2415614710227</v>
      </c>
      <c r="G152" s="20" t="s">
        <v>37</v>
      </c>
      <c r="H152" s="20" t="s">
        <v>176</v>
      </c>
      <c r="I152" s="21" t="s">
        <v>15</v>
      </c>
      <c r="J152" s="22" t="s">
        <v>4</v>
      </c>
      <c r="K152" s="23" t="s">
        <v>25</v>
      </c>
      <c r="L152" s="50">
        <f>IF(AS152&gt;0,AS152,"")</f>
        <v>10</v>
      </c>
      <c r="M152" s="17"/>
      <c r="N152" s="19" t="s">
        <v>3</v>
      </c>
      <c r="O152" s="76" t="s">
        <v>506</v>
      </c>
      <c r="P152" s="76" t="s">
        <v>510</v>
      </c>
      <c r="Q152" s="56"/>
      <c r="AL152" s="70">
        <f t="shared" si="16"/>
        <v>0</v>
      </c>
      <c r="AM152" s="70">
        <f t="shared" si="17"/>
        <v>0</v>
      </c>
      <c r="AN152" s="70">
        <f t="shared" si="18"/>
        <v>10</v>
      </c>
      <c r="AO152" s="70">
        <f t="shared" si="19"/>
        <v>0</v>
      </c>
      <c r="AP152" s="70">
        <f t="shared" si="20"/>
        <v>0</v>
      </c>
      <c r="AQ152" s="70">
        <f t="shared" si="21"/>
        <v>0</v>
      </c>
      <c r="AR152" s="70">
        <f t="shared" si="22"/>
        <v>0</v>
      </c>
      <c r="AS152" s="71">
        <f t="shared" si="23"/>
        <v>10</v>
      </c>
    </row>
    <row r="153" spans="1:45" ht="12.75">
      <c r="A153" s="76" t="s">
        <v>428</v>
      </c>
      <c r="B153" s="76" t="s">
        <v>438</v>
      </c>
      <c r="C153" s="76" t="s">
        <v>218</v>
      </c>
      <c r="D153" s="76" t="s">
        <v>231</v>
      </c>
      <c r="E153" s="77" t="s">
        <v>31</v>
      </c>
      <c r="F153" s="80">
        <v>8.160120341031034</v>
      </c>
      <c r="G153" s="20" t="s">
        <v>37</v>
      </c>
      <c r="H153" s="20" t="s">
        <v>176</v>
      </c>
      <c r="I153" s="21" t="s">
        <v>15</v>
      </c>
      <c r="J153" s="22" t="s">
        <v>4</v>
      </c>
      <c r="K153" s="23" t="s">
        <v>25</v>
      </c>
      <c r="L153" s="50">
        <f>IF(AS153&gt;0,AS153,"")</f>
        <v>10</v>
      </c>
      <c r="M153" s="17"/>
      <c r="N153" s="19" t="s">
        <v>3</v>
      </c>
      <c r="O153" s="76" t="s">
        <v>506</v>
      </c>
      <c r="P153" s="76" t="s">
        <v>510</v>
      </c>
      <c r="Q153" s="56"/>
      <c r="AL153" s="70">
        <f t="shared" si="16"/>
        <v>0</v>
      </c>
      <c r="AM153" s="70">
        <f t="shared" si="17"/>
        <v>0</v>
      </c>
      <c r="AN153" s="70">
        <f t="shared" si="18"/>
        <v>10</v>
      </c>
      <c r="AO153" s="70">
        <f t="shared" si="19"/>
        <v>0</v>
      </c>
      <c r="AP153" s="70">
        <f t="shared" si="20"/>
        <v>0</v>
      </c>
      <c r="AQ153" s="70">
        <f t="shared" si="21"/>
        <v>0</v>
      </c>
      <c r="AR153" s="70">
        <f t="shared" si="22"/>
        <v>0</v>
      </c>
      <c r="AS153" s="71">
        <f t="shared" si="23"/>
        <v>10</v>
      </c>
    </row>
    <row r="154" spans="1:45" ht="12.75">
      <c r="A154" s="83" t="s">
        <v>428</v>
      </c>
      <c r="B154" s="84" t="s">
        <v>523</v>
      </c>
      <c r="C154" s="9"/>
      <c r="D154" s="9" t="s">
        <v>516</v>
      </c>
      <c r="E154" s="82" t="s">
        <v>28</v>
      </c>
      <c r="F154" s="89"/>
      <c r="G154" s="20" t="s">
        <v>37</v>
      </c>
      <c r="H154" s="20" t="s">
        <v>176</v>
      </c>
      <c r="I154" s="21" t="s">
        <v>15</v>
      </c>
      <c r="J154" s="22" t="s">
        <v>4</v>
      </c>
      <c r="K154" s="23" t="s">
        <v>25</v>
      </c>
      <c r="L154" s="50">
        <f>IF(AS154&gt;0,AS154,"")</f>
        <v>18</v>
      </c>
      <c r="M154" s="17"/>
      <c r="N154" s="19" t="s">
        <v>4</v>
      </c>
      <c r="O154" s="76" t="s">
        <v>506</v>
      </c>
      <c r="P154" s="76" t="s">
        <v>510</v>
      </c>
      <c r="Q154" s="56"/>
      <c r="AL154" s="70">
        <f t="shared" si="16"/>
        <v>8</v>
      </c>
      <c r="AM154" s="70">
        <f t="shared" si="17"/>
        <v>0</v>
      </c>
      <c r="AN154" s="70">
        <f t="shared" si="18"/>
        <v>10</v>
      </c>
      <c r="AO154" s="70">
        <f t="shared" si="19"/>
        <v>0</v>
      </c>
      <c r="AP154" s="70">
        <f t="shared" si="20"/>
        <v>0</v>
      </c>
      <c r="AQ154" s="70">
        <f t="shared" si="21"/>
        <v>0</v>
      </c>
      <c r="AR154" s="70">
        <f t="shared" si="22"/>
        <v>0</v>
      </c>
      <c r="AS154" s="71">
        <f t="shared" si="23"/>
        <v>18</v>
      </c>
    </row>
    <row r="155" spans="1:45" ht="12.75">
      <c r="A155" s="76" t="s">
        <v>428</v>
      </c>
      <c r="B155" s="76" t="s">
        <v>439</v>
      </c>
      <c r="C155" s="76" t="s">
        <v>218</v>
      </c>
      <c r="D155" s="76" t="s">
        <v>440</v>
      </c>
      <c r="E155" s="77" t="s">
        <v>31</v>
      </c>
      <c r="F155" s="78">
        <v>7.69270412579348</v>
      </c>
      <c r="G155" s="20" t="s">
        <v>209</v>
      </c>
      <c r="H155" s="20" t="s">
        <v>176</v>
      </c>
      <c r="I155" s="21" t="s">
        <v>15</v>
      </c>
      <c r="J155" s="22" t="s">
        <v>4</v>
      </c>
      <c r="K155" s="23" t="s">
        <v>25</v>
      </c>
      <c r="L155" s="50">
        <f>AS155</f>
        <v>0</v>
      </c>
      <c r="M155" s="17"/>
      <c r="N155" s="19" t="s">
        <v>3</v>
      </c>
      <c r="O155" s="76" t="s">
        <v>506</v>
      </c>
      <c r="P155" s="76" t="s">
        <v>510</v>
      </c>
      <c r="Q155" s="56"/>
      <c r="AL155" s="70">
        <f t="shared" si="16"/>
        <v>0</v>
      </c>
      <c r="AM155" s="70">
        <f t="shared" si="17"/>
        <v>0</v>
      </c>
      <c r="AN155" s="70">
        <f t="shared" si="18"/>
        <v>0</v>
      </c>
      <c r="AO155" s="70">
        <f t="shared" si="19"/>
        <v>0</v>
      </c>
      <c r="AP155" s="70">
        <f t="shared" si="20"/>
        <v>0</v>
      </c>
      <c r="AQ155" s="70">
        <f t="shared" si="21"/>
        <v>0</v>
      </c>
      <c r="AR155" s="70">
        <f t="shared" si="22"/>
        <v>0</v>
      </c>
      <c r="AS155" s="71">
        <f t="shared" si="23"/>
        <v>0</v>
      </c>
    </row>
    <row r="156" spans="1:45" ht="12.75">
      <c r="A156" s="76" t="s">
        <v>428</v>
      </c>
      <c r="B156" s="76" t="s">
        <v>441</v>
      </c>
      <c r="C156" s="76" t="s">
        <v>218</v>
      </c>
      <c r="D156" s="76" t="s">
        <v>219</v>
      </c>
      <c r="E156" s="77" t="s">
        <v>31</v>
      </c>
      <c r="F156" s="78">
        <v>7.69270412579348</v>
      </c>
      <c r="G156" s="20" t="s">
        <v>209</v>
      </c>
      <c r="H156" s="20" t="s">
        <v>176</v>
      </c>
      <c r="I156" s="21" t="s">
        <v>15</v>
      </c>
      <c r="J156" s="22" t="s">
        <v>4</v>
      </c>
      <c r="K156" s="23" t="s">
        <v>25</v>
      </c>
      <c r="L156" s="50">
        <f>AS156</f>
        <v>0</v>
      </c>
      <c r="M156" s="17"/>
      <c r="N156" s="19" t="s">
        <v>3</v>
      </c>
      <c r="O156" s="76" t="s">
        <v>506</v>
      </c>
      <c r="P156" s="76" t="s">
        <v>510</v>
      </c>
      <c r="Q156" s="56"/>
      <c r="AL156" s="70">
        <f t="shared" si="16"/>
        <v>0</v>
      </c>
      <c r="AM156" s="70">
        <f t="shared" si="17"/>
        <v>0</v>
      </c>
      <c r="AN156" s="70">
        <f t="shared" si="18"/>
        <v>0</v>
      </c>
      <c r="AO156" s="70">
        <f t="shared" si="19"/>
        <v>0</v>
      </c>
      <c r="AP156" s="70">
        <f t="shared" si="20"/>
        <v>0</v>
      </c>
      <c r="AQ156" s="70">
        <f t="shared" si="21"/>
        <v>0</v>
      </c>
      <c r="AR156" s="70">
        <f t="shared" si="22"/>
        <v>0</v>
      </c>
      <c r="AS156" s="71">
        <f t="shared" si="23"/>
        <v>0</v>
      </c>
    </row>
    <row r="157" spans="1:45" ht="12.75">
      <c r="A157" s="76" t="s">
        <v>428</v>
      </c>
      <c r="B157" s="76" t="s">
        <v>442</v>
      </c>
      <c r="C157" s="76" t="s">
        <v>218</v>
      </c>
      <c r="D157" s="76" t="s">
        <v>443</v>
      </c>
      <c r="E157" s="77" t="s">
        <v>31</v>
      </c>
      <c r="F157" s="78">
        <v>8.65949077138339</v>
      </c>
      <c r="G157" s="20" t="s">
        <v>38</v>
      </c>
      <c r="H157" s="20" t="s">
        <v>176</v>
      </c>
      <c r="I157" s="21" t="s">
        <v>15</v>
      </c>
      <c r="J157" s="22" t="s">
        <v>4</v>
      </c>
      <c r="K157" s="23" t="s">
        <v>25</v>
      </c>
      <c r="L157" s="50">
        <f>IF(AS157&gt;0,AS157,"")</f>
        <v>5</v>
      </c>
      <c r="M157" s="17"/>
      <c r="N157" s="19" t="s">
        <v>3</v>
      </c>
      <c r="O157" s="76" t="s">
        <v>506</v>
      </c>
      <c r="P157" s="76" t="s">
        <v>510</v>
      </c>
      <c r="Q157" s="85" t="s">
        <v>524</v>
      </c>
      <c r="AL157" s="70">
        <f t="shared" si="16"/>
        <v>0</v>
      </c>
      <c r="AM157" s="70">
        <f t="shared" si="17"/>
        <v>0</v>
      </c>
      <c r="AN157" s="70">
        <f t="shared" si="18"/>
        <v>5</v>
      </c>
      <c r="AO157" s="70">
        <f t="shared" si="19"/>
        <v>0</v>
      </c>
      <c r="AP157" s="70">
        <f t="shared" si="20"/>
        <v>0</v>
      </c>
      <c r="AQ157" s="70">
        <f t="shared" si="21"/>
        <v>0</v>
      </c>
      <c r="AR157" s="70">
        <f t="shared" si="22"/>
        <v>0</v>
      </c>
      <c r="AS157" s="71">
        <f t="shared" si="23"/>
        <v>5</v>
      </c>
    </row>
    <row r="158" spans="1:45" ht="12.75">
      <c r="A158" s="76" t="s">
        <v>428</v>
      </c>
      <c r="B158" s="76" t="s">
        <v>444</v>
      </c>
      <c r="C158" s="76" t="s">
        <v>218</v>
      </c>
      <c r="D158" s="76" t="s">
        <v>226</v>
      </c>
      <c r="E158" s="77" t="s">
        <v>31</v>
      </c>
      <c r="F158" s="78">
        <v>7.69270412579348</v>
      </c>
      <c r="G158" s="20" t="s">
        <v>38</v>
      </c>
      <c r="H158" s="20" t="s">
        <v>176</v>
      </c>
      <c r="I158" s="21" t="s">
        <v>15</v>
      </c>
      <c r="J158" s="22" t="s">
        <v>4</v>
      </c>
      <c r="K158" s="23" t="s">
        <v>25</v>
      </c>
      <c r="L158" s="50">
        <f>IF(AS158&gt;0,AS158,"")</f>
        <v>5</v>
      </c>
      <c r="M158" s="17"/>
      <c r="N158" s="19" t="s">
        <v>3</v>
      </c>
      <c r="O158" s="76" t="s">
        <v>506</v>
      </c>
      <c r="P158" s="76" t="s">
        <v>510</v>
      </c>
      <c r="Q158" s="56"/>
      <c r="AL158" s="70">
        <f t="shared" si="16"/>
        <v>0</v>
      </c>
      <c r="AM158" s="70">
        <f t="shared" si="17"/>
        <v>0</v>
      </c>
      <c r="AN158" s="70">
        <f t="shared" si="18"/>
        <v>5</v>
      </c>
      <c r="AO158" s="70">
        <f t="shared" si="19"/>
        <v>0</v>
      </c>
      <c r="AP158" s="70">
        <f t="shared" si="20"/>
        <v>0</v>
      </c>
      <c r="AQ158" s="70">
        <f t="shared" si="21"/>
        <v>0</v>
      </c>
      <c r="AR158" s="70">
        <f t="shared" si="22"/>
        <v>0</v>
      </c>
      <c r="AS158" s="71">
        <f t="shared" si="23"/>
        <v>5</v>
      </c>
    </row>
    <row r="159" spans="1:45" ht="12.75">
      <c r="A159" s="76" t="s">
        <v>428</v>
      </c>
      <c r="B159" s="76" t="s">
        <v>268</v>
      </c>
      <c r="C159" s="76" t="s">
        <v>218</v>
      </c>
      <c r="D159" s="76" t="s">
        <v>258</v>
      </c>
      <c r="E159" s="77" t="s">
        <v>31</v>
      </c>
      <c r="F159" s="78">
        <v>7.69270412579348</v>
      </c>
      <c r="G159" s="20" t="s">
        <v>38</v>
      </c>
      <c r="H159" s="20" t="s">
        <v>176</v>
      </c>
      <c r="I159" s="21" t="s">
        <v>15</v>
      </c>
      <c r="J159" s="22" t="s">
        <v>4</v>
      </c>
      <c r="K159" s="23" t="s">
        <v>25</v>
      </c>
      <c r="L159" s="50">
        <f>IF(AS159&gt;0,AS159,"")</f>
        <v>5</v>
      </c>
      <c r="M159" s="17"/>
      <c r="N159" s="19" t="s">
        <v>3</v>
      </c>
      <c r="O159" s="76" t="s">
        <v>506</v>
      </c>
      <c r="P159" s="76" t="s">
        <v>510</v>
      </c>
      <c r="Q159" s="85" t="s">
        <v>524</v>
      </c>
      <c r="AL159" s="70">
        <f t="shared" si="16"/>
        <v>0</v>
      </c>
      <c r="AM159" s="70">
        <f t="shared" si="17"/>
        <v>0</v>
      </c>
      <c r="AN159" s="70">
        <f t="shared" si="18"/>
        <v>5</v>
      </c>
      <c r="AO159" s="70">
        <f t="shared" si="19"/>
        <v>0</v>
      </c>
      <c r="AP159" s="70">
        <f t="shared" si="20"/>
        <v>0</v>
      </c>
      <c r="AQ159" s="70">
        <f t="shared" si="21"/>
        <v>0</v>
      </c>
      <c r="AR159" s="70">
        <f t="shared" si="22"/>
        <v>0</v>
      </c>
      <c r="AS159" s="71">
        <f t="shared" si="23"/>
        <v>5</v>
      </c>
    </row>
    <row r="160" spans="1:45" ht="12.75">
      <c r="A160" s="76" t="s">
        <v>445</v>
      </c>
      <c r="B160" s="76" t="s">
        <v>446</v>
      </c>
      <c r="C160" s="76" t="s">
        <v>218</v>
      </c>
      <c r="D160" s="76" t="s">
        <v>219</v>
      </c>
      <c r="E160" s="77" t="s">
        <v>31</v>
      </c>
      <c r="F160" s="78">
        <v>17.0750396486369</v>
      </c>
      <c r="G160" s="20" t="s">
        <v>38</v>
      </c>
      <c r="H160" s="20" t="s">
        <v>176</v>
      </c>
      <c r="I160" s="21" t="s">
        <v>15</v>
      </c>
      <c r="J160" s="22" t="s">
        <v>4</v>
      </c>
      <c r="K160" s="23" t="s">
        <v>25</v>
      </c>
      <c r="L160" s="50">
        <f>IF(AS160&gt;0,AS160,"")</f>
        <v>5</v>
      </c>
      <c r="M160" s="17"/>
      <c r="N160" s="19" t="s">
        <v>3</v>
      </c>
      <c r="O160" s="76" t="s">
        <v>506</v>
      </c>
      <c r="P160" s="76" t="s">
        <v>510</v>
      </c>
      <c r="Q160" s="56"/>
      <c r="AL160" s="70">
        <f t="shared" si="16"/>
        <v>0</v>
      </c>
      <c r="AM160" s="70">
        <f t="shared" si="17"/>
        <v>0</v>
      </c>
      <c r="AN160" s="70">
        <f t="shared" si="18"/>
        <v>5</v>
      </c>
      <c r="AO160" s="70">
        <f t="shared" si="19"/>
        <v>0</v>
      </c>
      <c r="AP160" s="70">
        <f t="shared" si="20"/>
        <v>0</v>
      </c>
      <c r="AQ160" s="70">
        <f t="shared" si="21"/>
        <v>0</v>
      </c>
      <c r="AR160" s="70">
        <f t="shared" si="22"/>
        <v>0</v>
      </c>
      <c r="AS160" s="71">
        <f t="shared" si="23"/>
        <v>5</v>
      </c>
    </row>
    <row r="161" spans="1:45" ht="12.75">
      <c r="A161" s="76" t="s">
        <v>445</v>
      </c>
      <c r="B161" s="76" t="s">
        <v>447</v>
      </c>
      <c r="C161" s="76" t="s">
        <v>218</v>
      </c>
      <c r="D161" s="76" t="s">
        <v>356</v>
      </c>
      <c r="E161" s="77" t="s">
        <v>31</v>
      </c>
      <c r="F161" s="78">
        <v>17.0750396486369</v>
      </c>
      <c r="G161" s="20" t="s">
        <v>38</v>
      </c>
      <c r="H161" s="20" t="s">
        <v>176</v>
      </c>
      <c r="I161" s="21" t="s">
        <v>15</v>
      </c>
      <c r="J161" s="22" t="s">
        <v>4</v>
      </c>
      <c r="K161" s="23" t="s">
        <v>25</v>
      </c>
      <c r="L161" s="50">
        <f>IF(AS161&gt;0,AS161,"")</f>
        <v>5</v>
      </c>
      <c r="M161" s="17"/>
      <c r="N161" s="19" t="s">
        <v>3</v>
      </c>
      <c r="O161" s="76" t="s">
        <v>506</v>
      </c>
      <c r="P161" s="76" t="s">
        <v>510</v>
      </c>
      <c r="Q161" s="85" t="s">
        <v>524</v>
      </c>
      <c r="AL161" s="70">
        <f t="shared" si="16"/>
        <v>0</v>
      </c>
      <c r="AM161" s="70">
        <f t="shared" si="17"/>
        <v>0</v>
      </c>
      <c r="AN161" s="70">
        <f t="shared" si="18"/>
        <v>5</v>
      </c>
      <c r="AO161" s="70">
        <f t="shared" si="19"/>
        <v>0</v>
      </c>
      <c r="AP161" s="70">
        <f t="shared" si="20"/>
        <v>0</v>
      </c>
      <c r="AQ161" s="70">
        <f t="shared" si="21"/>
        <v>0</v>
      </c>
      <c r="AR161" s="70">
        <f t="shared" si="22"/>
        <v>0</v>
      </c>
      <c r="AS161" s="71">
        <f t="shared" si="23"/>
        <v>5</v>
      </c>
    </row>
    <row r="162" spans="1:45" ht="12.75">
      <c r="A162" s="76" t="s">
        <v>445</v>
      </c>
      <c r="B162" s="76" t="s">
        <v>448</v>
      </c>
      <c r="C162" s="76" t="s">
        <v>218</v>
      </c>
      <c r="D162" s="76" t="s">
        <v>219</v>
      </c>
      <c r="E162" s="77" t="s">
        <v>33</v>
      </c>
      <c r="F162" s="78">
        <v>17.0750396486369</v>
      </c>
      <c r="G162" s="20" t="s">
        <v>38</v>
      </c>
      <c r="H162" s="20" t="s">
        <v>176</v>
      </c>
      <c r="I162" s="21" t="s">
        <v>15</v>
      </c>
      <c r="J162" s="22" t="s">
        <v>4</v>
      </c>
      <c r="K162" s="23" t="s">
        <v>25</v>
      </c>
      <c r="L162" s="50">
        <f>IF(AS162&gt;0,AS162,"")</f>
        <v>9</v>
      </c>
      <c r="M162" s="17"/>
      <c r="N162" s="19" t="s">
        <v>3</v>
      </c>
      <c r="O162" s="76" t="s">
        <v>506</v>
      </c>
      <c r="P162" s="76" t="s">
        <v>510</v>
      </c>
      <c r="Q162" s="85" t="s">
        <v>524</v>
      </c>
      <c r="AL162" s="70">
        <f t="shared" si="16"/>
        <v>4</v>
      </c>
      <c r="AM162" s="70">
        <f t="shared" si="17"/>
        <v>0</v>
      </c>
      <c r="AN162" s="70">
        <f t="shared" si="18"/>
        <v>5</v>
      </c>
      <c r="AO162" s="70">
        <f t="shared" si="19"/>
        <v>0</v>
      </c>
      <c r="AP162" s="70">
        <f t="shared" si="20"/>
        <v>0</v>
      </c>
      <c r="AQ162" s="70">
        <f t="shared" si="21"/>
        <v>0</v>
      </c>
      <c r="AR162" s="70">
        <f t="shared" si="22"/>
        <v>0</v>
      </c>
      <c r="AS162" s="71">
        <f t="shared" si="23"/>
        <v>9</v>
      </c>
    </row>
    <row r="163" spans="1:45" ht="12.75">
      <c r="A163" s="76" t="s">
        <v>449</v>
      </c>
      <c r="B163" s="76" t="s">
        <v>298</v>
      </c>
      <c r="C163" s="76" t="s">
        <v>218</v>
      </c>
      <c r="D163" s="76" t="s">
        <v>325</v>
      </c>
      <c r="E163" s="77" t="s">
        <v>33</v>
      </c>
      <c r="F163" s="78">
        <v>10.382895171563</v>
      </c>
      <c r="G163" s="20" t="s">
        <v>38</v>
      </c>
      <c r="H163" s="20" t="s">
        <v>176</v>
      </c>
      <c r="I163" s="21" t="s">
        <v>15</v>
      </c>
      <c r="J163" s="22" t="s">
        <v>4</v>
      </c>
      <c r="K163" s="23" t="s">
        <v>25</v>
      </c>
      <c r="L163" s="50">
        <f>IF(AS163&gt;0,AS163,"")</f>
        <v>9</v>
      </c>
      <c r="M163" s="17"/>
      <c r="N163" s="19" t="s">
        <v>3</v>
      </c>
      <c r="O163" s="76" t="s">
        <v>506</v>
      </c>
      <c r="P163" s="76" t="s">
        <v>511</v>
      </c>
      <c r="Q163" s="85" t="s">
        <v>524</v>
      </c>
      <c r="AL163" s="70">
        <f t="shared" si="16"/>
        <v>4</v>
      </c>
      <c r="AM163" s="70">
        <f t="shared" si="17"/>
        <v>0</v>
      </c>
      <c r="AN163" s="70">
        <f t="shared" si="18"/>
        <v>5</v>
      </c>
      <c r="AO163" s="70">
        <f t="shared" si="19"/>
        <v>0</v>
      </c>
      <c r="AP163" s="70">
        <f t="shared" si="20"/>
        <v>0</v>
      </c>
      <c r="AQ163" s="70">
        <f t="shared" si="21"/>
        <v>0</v>
      </c>
      <c r="AR163" s="70">
        <f t="shared" si="22"/>
        <v>0</v>
      </c>
      <c r="AS163" s="71">
        <f t="shared" si="23"/>
        <v>9</v>
      </c>
    </row>
    <row r="164" spans="1:45" ht="12.75">
      <c r="A164" s="91" t="s">
        <v>450</v>
      </c>
      <c r="B164" s="91" t="s">
        <v>451</v>
      </c>
      <c r="C164" s="76" t="s">
        <v>218</v>
      </c>
      <c r="D164" s="76" t="s">
        <v>221</v>
      </c>
      <c r="E164" s="77" t="s">
        <v>29</v>
      </c>
      <c r="F164" s="78">
        <v>5.66905229409451</v>
      </c>
      <c r="G164" s="20"/>
      <c r="H164" s="20"/>
      <c r="I164" s="21"/>
      <c r="J164" s="22"/>
      <c r="K164" s="23"/>
      <c r="L164" s="50">
        <f>IF(AS164&gt;0,AS164,"")</f>
        <v>12</v>
      </c>
      <c r="M164" s="17"/>
      <c r="N164" s="19" t="s">
        <v>3</v>
      </c>
      <c r="O164" s="76" t="s">
        <v>506</v>
      </c>
      <c r="P164" s="76" t="s">
        <v>511</v>
      </c>
      <c r="Q164" s="56" t="s">
        <v>531</v>
      </c>
      <c r="AL164" s="70">
        <f t="shared" si="16"/>
        <v>12</v>
      </c>
      <c r="AM164" s="70">
        <f t="shared" si="17"/>
        <v>0</v>
      </c>
      <c r="AN164" s="70">
        <f t="shared" si="18"/>
        <v>0</v>
      </c>
      <c r="AO164" s="70">
        <f t="shared" si="19"/>
        <v>0</v>
      </c>
      <c r="AP164" s="70">
        <f t="shared" si="20"/>
        <v>0</v>
      </c>
      <c r="AQ164" s="70">
        <f t="shared" si="21"/>
        <v>0</v>
      </c>
      <c r="AR164" s="70">
        <f t="shared" si="22"/>
        <v>0</v>
      </c>
      <c r="AS164" s="71">
        <f t="shared" si="23"/>
        <v>12</v>
      </c>
    </row>
    <row r="165" spans="1:45" ht="12.75">
      <c r="A165" s="76" t="s">
        <v>450</v>
      </c>
      <c r="B165" s="76" t="s">
        <v>452</v>
      </c>
      <c r="C165" s="76" t="s">
        <v>218</v>
      </c>
      <c r="D165" s="76" t="s">
        <v>221</v>
      </c>
      <c r="E165" s="77" t="s">
        <v>29</v>
      </c>
      <c r="F165" s="78">
        <v>5.52243478832496</v>
      </c>
      <c r="G165" s="86" t="s">
        <v>35</v>
      </c>
      <c r="H165" s="6" t="s">
        <v>9</v>
      </c>
      <c r="I165" s="86" t="s">
        <v>15</v>
      </c>
      <c r="J165" s="18" t="s">
        <v>4</v>
      </c>
      <c r="K165" s="6" t="s">
        <v>24</v>
      </c>
      <c r="L165" s="50">
        <f>IF(AS165&gt;0,AS165,"")</f>
        <v>51</v>
      </c>
      <c r="M165" s="17"/>
      <c r="N165" s="19" t="s">
        <v>3</v>
      </c>
      <c r="O165" s="76" t="s">
        <v>506</v>
      </c>
      <c r="P165" s="76" t="s">
        <v>511</v>
      </c>
      <c r="Q165" s="56"/>
      <c r="AL165" s="70">
        <f t="shared" si="16"/>
        <v>12</v>
      </c>
      <c r="AM165" s="70">
        <f t="shared" si="17"/>
        <v>0</v>
      </c>
      <c r="AN165" s="70">
        <f t="shared" si="18"/>
        <v>20</v>
      </c>
      <c r="AO165" s="70">
        <f t="shared" si="19"/>
        <v>16</v>
      </c>
      <c r="AP165" s="70">
        <f t="shared" si="20"/>
        <v>0</v>
      </c>
      <c r="AQ165" s="70">
        <f t="shared" si="21"/>
        <v>0</v>
      </c>
      <c r="AR165" s="70">
        <f t="shared" si="22"/>
        <v>3</v>
      </c>
      <c r="AS165" s="71">
        <f t="shared" si="23"/>
        <v>51</v>
      </c>
    </row>
    <row r="166" spans="1:45" ht="12.75">
      <c r="A166" s="76" t="s">
        <v>450</v>
      </c>
      <c r="B166" s="76" t="s">
        <v>453</v>
      </c>
      <c r="C166" s="76" t="s">
        <v>218</v>
      </c>
      <c r="D166" s="76" t="s">
        <v>221</v>
      </c>
      <c r="E166" s="77" t="s">
        <v>30</v>
      </c>
      <c r="F166" s="78">
        <v>5.66905229409451</v>
      </c>
      <c r="G166" s="20" t="s">
        <v>37</v>
      </c>
      <c r="H166" s="20" t="s">
        <v>176</v>
      </c>
      <c r="I166" s="21" t="s">
        <v>15</v>
      </c>
      <c r="J166" s="22" t="s">
        <v>4</v>
      </c>
      <c r="K166" s="23" t="s">
        <v>25</v>
      </c>
      <c r="L166" s="50">
        <f>IF(AS166&gt;0,AS166,"")</f>
        <v>26</v>
      </c>
      <c r="M166" s="17"/>
      <c r="N166" s="19" t="s">
        <v>3</v>
      </c>
      <c r="O166" s="76" t="s">
        <v>506</v>
      </c>
      <c r="P166" s="76" t="s">
        <v>511</v>
      </c>
      <c r="Q166" s="56"/>
      <c r="AL166" s="70">
        <f t="shared" si="16"/>
        <v>16</v>
      </c>
      <c r="AM166" s="70">
        <f t="shared" si="17"/>
        <v>0</v>
      </c>
      <c r="AN166" s="70">
        <f t="shared" si="18"/>
        <v>10</v>
      </c>
      <c r="AO166" s="70">
        <f t="shared" si="19"/>
        <v>0</v>
      </c>
      <c r="AP166" s="70">
        <f t="shared" si="20"/>
        <v>0</v>
      </c>
      <c r="AQ166" s="70">
        <f t="shared" si="21"/>
        <v>0</v>
      </c>
      <c r="AR166" s="70">
        <f t="shared" si="22"/>
        <v>0</v>
      </c>
      <c r="AS166" s="71">
        <f t="shared" si="23"/>
        <v>26</v>
      </c>
    </row>
    <row r="167" spans="1:45" ht="12.75">
      <c r="A167" s="91" t="s">
        <v>450</v>
      </c>
      <c r="B167" s="91" t="s">
        <v>454</v>
      </c>
      <c r="C167" s="76" t="s">
        <v>218</v>
      </c>
      <c r="D167" s="76" t="s">
        <v>221</v>
      </c>
      <c r="E167" s="77" t="s">
        <v>29</v>
      </c>
      <c r="F167" s="78">
        <v>6.1449133163992</v>
      </c>
      <c r="G167" s="87"/>
      <c r="H167" s="20"/>
      <c r="I167" s="88"/>
      <c r="J167" s="22"/>
      <c r="K167" s="23"/>
      <c r="L167" s="50">
        <f>IF(AS167&gt;0,AS167,"")</f>
        <v>12</v>
      </c>
      <c r="M167" s="17"/>
      <c r="N167" s="19" t="s">
        <v>3</v>
      </c>
      <c r="O167" s="76" t="s">
        <v>506</v>
      </c>
      <c r="P167" s="76" t="s">
        <v>511</v>
      </c>
      <c r="Q167" s="56" t="s">
        <v>531</v>
      </c>
      <c r="AL167" s="70">
        <f t="shared" si="16"/>
        <v>12</v>
      </c>
      <c r="AM167" s="70">
        <f t="shared" si="17"/>
        <v>0</v>
      </c>
      <c r="AN167" s="70">
        <f t="shared" si="18"/>
        <v>0</v>
      </c>
      <c r="AO167" s="70">
        <f t="shared" si="19"/>
        <v>0</v>
      </c>
      <c r="AP167" s="70">
        <f t="shared" si="20"/>
        <v>0</v>
      </c>
      <c r="AQ167" s="70">
        <f t="shared" si="21"/>
        <v>0</v>
      </c>
      <c r="AR167" s="70">
        <f t="shared" si="22"/>
        <v>0</v>
      </c>
      <c r="AS167" s="71">
        <f t="shared" si="23"/>
        <v>12</v>
      </c>
    </row>
    <row r="168" spans="1:45" ht="12.75">
      <c r="A168" s="91" t="s">
        <v>450</v>
      </c>
      <c r="B168" s="91" t="s">
        <v>455</v>
      </c>
      <c r="C168" s="76" t="s">
        <v>218</v>
      </c>
      <c r="D168" s="76" t="s">
        <v>221</v>
      </c>
      <c r="E168" s="77" t="s">
        <v>30</v>
      </c>
      <c r="F168" s="78">
        <v>6.1449133163992</v>
      </c>
      <c r="G168" s="20"/>
      <c r="H168" s="20"/>
      <c r="I168" s="21"/>
      <c r="J168" s="22"/>
      <c r="K168" s="23"/>
      <c r="L168" s="50">
        <f>IF(AS168&gt;0,AS168,"")</f>
        <v>16</v>
      </c>
      <c r="M168" s="17"/>
      <c r="N168" s="19" t="s">
        <v>3</v>
      </c>
      <c r="O168" s="76" t="s">
        <v>506</v>
      </c>
      <c r="P168" s="76" t="s">
        <v>511</v>
      </c>
      <c r="Q168" s="56"/>
      <c r="AL168" s="70">
        <f t="shared" si="16"/>
        <v>16</v>
      </c>
      <c r="AM168" s="70">
        <f t="shared" si="17"/>
        <v>0</v>
      </c>
      <c r="AN168" s="70">
        <f t="shared" si="18"/>
        <v>0</v>
      </c>
      <c r="AO168" s="70">
        <f t="shared" si="19"/>
        <v>0</v>
      </c>
      <c r="AP168" s="70">
        <f t="shared" si="20"/>
        <v>0</v>
      </c>
      <c r="AQ168" s="70">
        <f t="shared" si="21"/>
        <v>0</v>
      </c>
      <c r="AR168" s="70">
        <f t="shared" si="22"/>
        <v>0</v>
      </c>
      <c r="AS168" s="71">
        <f t="shared" si="23"/>
        <v>16</v>
      </c>
    </row>
    <row r="169" spans="1:45" ht="12.75">
      <c r="A169" s="91" t="s">
        <v>450</v>
      </c>
      <c r="B169" s="91" t="s">
        <v>456</v>
      </c>
      <c r="C169" s="76" t="s">
        <v>218</v>
      </c>
      <c r="D169" s="76" t="s">
        <v>221</v>
      </c>
      <c r="E169" s="77" t="s">
        <v>29</v>
      </c>
      <c r="F169" s="78">
        <v>6.1449133163992</v>
      </c>
      <c r="G169" s="20"/>
      <c r="H169" s="20"/>
      <c r="I169" s="21"/>
      <c r="J169" s="22"/>
      <c r="K169" s="23"/>
      <c r="L169" s="50">
        <f>IF(AS169&gt;0,AS169,"")</f>
        <v>12</v>
      </c>
      <c r="M169" s="17"/>
      <c r="N169" s="19" t="s">
        <v>3</v>
      </c>
      <c r="O169" s="76" t="s">
        <v>506</v>
      </c>
      <c r="P169" s="76" t="s">
        <v>511</v>
      </c>
      <c r="Q169" s="56" t="s">
        <v>531</v>
      </c>
      <c r="AL169" s="70">
        <f t="shared" si="16"/>
        <v>12</v>
      </c>
      <c r="AM169" s="70">
        <f t="shared" si="17"/>
        <v>0</v>
      </c>
      <c r="AN169" s="70">
        <f t="shared" si="18"/>
        <v>0</v>
      </c>
      <c r="AO169" s="70">
        <f t="shared" si="19"/>
        <v>0</v>
      </c>
      <c r="AP169" s="70">
        <f t="shared" si="20"/>
        <v>0</v>
      </c>
      <c r="AQ169" s="70">
        <f t="shared" si="21"/>
        <v>0</v>
      </c>
      <c r="AR169" s="70">
        <f t="shared" si="22"/>
        <v>0</v>
      </c>
      <c r="AS169" s="71">
        <f t="shared" si="23"/>
        <v>12</v>
      </c>
    </row>
    <row r="170" spans="1:45" ht="12.75">
      <c r="A170" s="91" t="s">
        <v>450</v>
      </c>
      <c r="B170" s="91" t="s">
        <v>457</v>
      </c>
      <c r="C170" s="76" t="s">
        <v>218</v>
      </c>
      <c r="D170" s="76" t="s">
        <v>221</v>
      </c>
      <c r="E170" s="77" t="s">
        <v>29</v>
      </c>
      <c r="F170" s="78">
        <v>5.52243478832496</v>
      </c>
      <c r="G170" s="20"/>
      <c r="H170" s="20"/>
      <c r="I170" s="21"/>
      <c r="J170" s="22"/>
      <c r="K170" s="23"/>
      <c r="L170" s="50">
        <f>IF(AS170&gt;0,AS170,"")</f>
        <v>12</v>
      </c>
      <c r="M170" s="17"/>
      <c r="N170" s="19" t="s">
        <v>3</v>
      </c>
      <c r="O170" s="76" t="s">
        <v>506</v>
      </c>
      <c r="P170" s="76" t="s">
        <v>511</v>
      </c>
      <c r="Q170" s="56" t="s">
        <v>531</v>
      </c>
      <c r="AL170" s="70">
        <f t="shared" si="16"/>
        <v>12</v>
      </c>
      <c r="AM170" s="70">
        <f t="shared" si="17"/>
        <v>0</v>
      </c>
      <c r="AN170" s="70">
        <f t="shared" si="18"/>
        <v>0</v>
      </c>
      <c r="AO170" s="70">
        <f t="shared" si="19"/>
        <v>0</v>
      </c>
      <c r="AP170" s="70">
        <f t="shared" si="20"/>
        <v>0</v>
      </c>
      <c r="AQ170" s="70">
        <f t="shared" si="21"/>
        <v>0</v>
      </c>
      <c r="AR170" s="70">
        <f t="shared" si="22"/>
        <v>0</v>
      </c>
      <c r="AS170" s="71">
        <f t="shared" si="23"/>
        <v>12</v>
      </c>
    </row>
    <row r="171" spans="1:45" ht="12.75">
      <c r="A171" s="76" t="s">
        <v>450</v>
      </c>
      <c r="B171" s="76" t="s">
        <v>257</v>
      </c>
      <c r="C171" s="76" t="s">
        <v>218</v>
      </c>
      <c r="D171" s="76" t="s">
        <v>226</v>
      </c>
      <c r="E171" s="77" t="s">
        <v>33</v>
      </c>
      <c r="F171" s="78">
        <v>5.77639610393371</v>
      </c>
      <c r="G171" s="20" t="s">
        <v>38</v>
      </c>
      <c r="H171" s="20" t="s">
        <v>176</v>
      </c>
      <c r="I171" s="21" t="s">
        <v>15</v>
      </c>
      <c r="J171" s="22" t="s">
        <v>4</v>
      </c>
      <c r="K171" s="23" t="s">
        <v>25</v>
      </c>
      <c r="L171" s="50">
        <f>IF(AS171&gt;0,AS171,"")</f>
        <v>9</v>
      </c>
      <c r="M171" s="17"/>
      <c r="N171" s="19" t="s">
        <v>3</v>
      </c>
      <c r="O171" s="76" t="s">
        <v>506</v>
      </c>
      <c r="P171" s="76" t="s">
        <v>511</v>
      </c>
      <c r="Q171" s="56"/>
      <c r="AL171" s="70">
        <f t="shared" si="16"/>
        <v>4</v>
      </c>
      <c r="AM171" s="70">
        <f t="shared" si="17"/>
        <v>0</v>
      </c>
      <c r="AN171" s="70">
        <f t="shared" si="18"/>
        <v>5</v>
      </c>
      <c r="AO171" s="70">
        <f t="shared" si="19"/>
        <v>0</v>
      </c>
      <c r="AP171" s="70">
        <f t="shared" si="20"/>
        <v>0</v>
      </c>
      <c r="AQ171" s="70">
        <f t="shared" si="21"/>
        <v>0</v>
      </c>
      <c r="AR171" s="70">
        <f t="shared" si="22"/>
        <v>0</v>
      </c>
      <c r="AS171" s="71">
        <f t="shared" si="23"/>
        <v>9</v>
      </c>
    </row>
    <row r="172" spans="1:45" ht="12.75">
      <c r="A172" s="76" t="s">
        <v>450</v>
      </c>
      <c r="B172" s="76" t="s">
        <v>392</v>
      </c>
      <c r="C172" s="76" t="s">
        <v>218</v>
      </c>
      <c r="D172" s="76" t="s">
        <v>269</v>
      </c>
      <c r="E172" s="77" t="s">
        <v>29</v>
      </c>
      <c r="F172" s="78">
        <v>5.52243478832496</v>
      </c>
      <c r="G172" s="20" t="s">
        <v>38</v>
      </c>
      <c r="H172" s="20" t="s">
        <v>176</v>
      </c>
      <c r="I172" s="21" t="s">
        <v>15</v>
      </c>
      <c r="J172" s="22" t="s">
        <v>4</v>
      </c>
      <c r="K172" s="23" t="s">
        <v>25</v>
      </c>
      <c r="L172" s="50">
        <f>IF(AS172&gt;0,AS172,"")</f>
        <v>17</v>
      </c>
      <c r="M172" s="17"/>
      <c r="N172" s="19" t="s">
        <v>3</v>
      </c>
      <c r="O172" s="76" t="s">
        <v>506</v>
      </c>
      <c r="P172" s="76" t="s">
        <v>511</v>
      </c>
      <c r="Q172" s="56"/>
      <c r="AL172" s="70">
        <f t="shared" si="16"/>
        <v>12</v>
      </c>
      <c r="AM172" s="70">
        <f t="shared" si="17"/>
        <v>0</v>
      </c>
      <c r="AN172" s="70">
        <f t="shared" si="18"/>
        <v>5</v>
      </c>
      <c r="AO172" s="70">
        <f t="shared" si="19"/>
        <v>0</v>
      </c>
      <c r="AP172" s="70">
        <f t="shared" si="20"/>
        <v>0</v>
      </c>
      <c r="AQ172" s="70">
        <f t="shared" si="21"/>
        <v>0</v>
      </c>
      <c r="AR172" s="70">
        <f t="shared" si="22"/>
        <v>0</v>
      </c>
      <c r="AS172" s="71">
        <f t="shared" si="23"/>
        <v>17</v>
      </c>
    </row>
    <row r="173" spans="1:45" ht="12.75">
      <c r="A173" s="91" t="s">
        <v>450</v>
      </c>
      <c r="B173" s="91" t="s">
        <v>458</v>
      </c>
      <c r="C173" s="76" t="s">
        <v>218</v>
      </c>
      <c r="D173" s="76" t="s">
        <v>221</v>
      </c>
      <c r="E173" s="77" t="s">
        <v>30</v>
      </c>
      <c r="F173" s="78">
        <v>6.1449133163992</v>
      </c>
      <c r="G173" s="20"/>
      <c r="H173" s="20"/>
      <c r="I173" s="21"/>
      <c r="J173" s="22"/>
      <c r="K173" s="23"/>
      <c r="L173" s="50">
        <f>IF(AS173&gt;0,AS173,"")</f>
        <v>16</v>
      </c>
      <c r="M173" s="17"/>
      <c r="N173" s="19" t="s">
        <v>3</v>
      </c>
      <c r="O173" s="76" t="s">
        <v>506</v>
      </c>
      <c r="P173" s="76" t="s">
        <v>511</v>
      </c>
      <c r="Q173" s="56"/>
      <c r="AL173" s="70">
        <f t="shared" si="16"/>
        <v>16</v>
      </c>
      <c r="AM173" s="70">
        <f t="shared" si="17"/>
        <v>0</v>
      </c>
      <c r="AN173" s="70">
        <f t="shared" si="18"/>
        <v>0</v>
      </c>
      <c r="AO173" s="70">
        <f t="shared" si="19"/>
        <v>0</v>
      </c>
      <c r="AP173" s="70">
        <f t="shared" si="20"/>
        <v>0</v>
      </c>
      <c r="AQ173" s="70">
        <f t="shared" si="21"/>
        <v>0</v>
      </c>
      <c r="AR173" s="70">
        <f t="shared" si="22"/>
        <v>0</v>
      </c>
      <c r="AS173" s="71">
        <f t="shared" si="23"/>
        <v>16</v>
      </c>
    </row>
    <row r="174" spans="1:45" ht="12.75">
      <c r="A174" s="76" t="s">
        <v>450</v>
      </c>
      <c r="B174" s="76" t="s">
        <v>272</v>
      </c>
      <c r="C174" s="76" t="s">
        <v>218</v>
      </c>
      <c r="D174" s="76" t="s">
        <v>459</v>
      </c>
      <c r="E174" s="77" t="s">
        <v>33</v>
      </c>
      <c r="F174" s="78">
        <v>5.67854293514698</v>
      </c>
      <c r="G174" s="20" t="s">
        <v>38</v>
      </c>
      <c r="H174" s="20" t="s">
        <v>176</v>
      </c>
      <c r="I174" s="21" t="s">
        <v>15</v>
      </c>
      <c r="J174" s="22" t="s">
        <v>4</v>
      </c>
      <c r="K174" s="23" t="s">
        <v>25</v>
      </c>
      <c r="L174" s="50">
        <f>IF(AS174&gt;0,AS174,"")</f>
        <v>9</v>
      </c>
      <c r="M174" s="17"/>
      <c r="N174" s="19" t="s">
        <v>3</v>
      </c>
      <c r="O174" s="76" t="s">
        <v>506</v>
      </c>
      <c r="P174" s="76" t="s">
        <v>511</v>
      </c>
      <c r="Q174" s="56"/>
      <c r="AL174" s="70">
        <f t="shared" si="16"/>
        <v>4</v>
      </c>
      <c r="AM174" s="70">
        <f t="shared" si="17"/>
        <v>0</v>
      </c>
      <c r="AN174" s="70">
        <f t="shared" si="18"/>
        <v>5</v>
      </c>
      <c r="AO174" s="70">
        <f t="shared" si="19"/>
        <v>0</v>
      </c>
      <c r="AP174" s="70">
        <f t="shared" si="20"/>
        <v>0</v>
      </c>
      <c r="AQ174" s="70">
        <f t="shared" si="21"/>
        <v>0</v>
      </c>
      <c r="AR174" s="70">
        <f t="shared" si="22"/>
        <v>0</v>
      </c>
      <c r="AS174" s="71">
        <f t="shared" si="23"/>
        <v>9</v>
      </c>
    </row>
    <row r="175" spans="1:45" ht="12.75">
      <c r="A175" s="76" t="s">
        <v>450</v>
      </c>
      <c r="B175" s="76" t="s">
        <v>277</v>
      </c>
      <c r="C175" s="76" t="s">
        <v>218</v>
      </c>
      <c r="D175" s="76" t="s">
        <v>226</v>
      </c>
      <c r="E175" s="77" t="s">
        <v>33</v>
      </c>
      <c r="F175" s="78">
        <v>6.18649863904433</v>
      </c>
      <c r="G175" s="20" t="s">
        <v>38</v>
      </c>
      <c r="H175" s="20" t="s">
        <v>176</v>
      </c>
      <c r="I175" s="21" t="s">
        <v>15</v>
      </c>
      <c r="J175" s="22" t="s">
        <v>4</v>
      </c>
      <c r="K175" s="23" t="s">
        <v>25</v>
      </c>
      <c r="L175" s="50">
        <f>IF(AS175&gt;0,AS175,"")</f>
        <v>9</v>
      </c>
      <c r="M175" s="17"/>
      <c r="N175" s="19" t="s">
        <v>3</v>
      </c>
      <c r="O175" s="76" t="s">
        <v>506</v>
      </c>
      <c r="P175" s="76" t="s">
        <v>511</v>
      </c>
      <c r="Q175" s="56"/>
      <c r="AL175" s="70">
        <f t="shared" si="16"/>
        <v>4</v>
      </c>
      <c r="AM175" s="70">
        <f t="shared" si="17"/>
        <v>0</v>
      </c>
      <c r="AN175" s="70">
        <f t="shared" si="18"/>
        <v>5</v>
      </c>
      <c r="AO175" s="70">
        <f t="shared" si="19"/>
        <v>0</v>
      </c>
      <c r="AP175" s="70">
        <f t="shared" si="20"/>
        <v>0</v>
      </c>
      <c r="AQ175" s="70">
        <f t="shared" si="21"/>
        <v>0</v>
      </c>
      <c r="AR175" s="70">
        <f t="shared" si="22"/>
        <v>0</v>
      </c>
      <c r="AS175" s="71">
        <f t="shared" si="23"/>
        <v>9</v>
      </c>
    </row>
    <row r="176" spans="1:45" ht="12.75">
      <c r="A176" s="76" t="s">
        <v>450</v>
      </c>
      <c r="B176" s="76" t="s">
        <v>460</v>
      </c>
      <c r="C176" s="76" t="s">
        <v>218</v>
      </c>
      <c r="D176" s="76" t="s">
        <v>254</v>
      </c>
      <c r="E176" s="77" t="s">
        <v>31</v>
      </c>
      <c r="F176" s="78">
        <v>6.18649863904433</v>
      </c>
      <c r="G176" s="20" t="s">
        <v>38</v>
      </c>
      <c r="H176" s="20" t="s">
        <v>176</v>
      </c>
      <c r="I176" s="21" t="s">
        <v>15</v>
      </c>
      <c r="J176" s="22" t="s">
        <v>4</v>
      </c>
      <c r="K176" s="23" t="s">
        <v>25</v>
      </c>
      <c r="L176" s="50">
        <f>IF(AS176&gt;0,AS176,"")</f>
        <v>5</v>
      </c>
      <c r="M176" s="17"/>
      <c r="N176" s="19" t="s">
        <v>3</v>
      </c>
      <c r="O176" s="76" t="s">
        <v>506</v>
      </c>
      <c r="P176" s="76" t="s">
        <v>511</v>
      </c>
      <c r="Q176" s="56"/>
      <c r="AL176" s="70">
        <f t="shared" si="16"/>
        <v>0</v>
      </c>
      <c r="AM176" s="70">
        <f t="shared" si="17"/>
        <v>0</v>
      </c>
      <c r="AN176" s="70">
        <f t="shared" si="18"/>
        <v>5</v>
      </c>
      <c r="AO176" s="70">
        <f t="shared" si="19"/>
        <v>0</v>
      </c>
      <c r="AP176" s="70">
        <f t="shared" si="20"/>
        <v>0</v>
      </c>
      <c r="AQ176" s="70">
        <f t="shared" si="21"/>
        <v>0</v>
      </c>
      <c r="AR176" s="70">
        <f t="shared" si="22"/>
        <v>0</v>
      </c>
      <c r="AS176" s="71">
        <f t="shared" si="23"/>
        <v>5</v>
      </c>
    </row>
    <row r="177" spans="1:45" ht="12.75">
      <c r="A177" s="91" t="s">
        <v>450</v>
      </c>
      <c r="B177" s="91" t="s">
        <v>461</v>
      </c>
      <c r="C177" s="76" t="s">
        <v>218</v>
      </c>
      <c r="D177" s="76" t="s">
        <v>221</v>
      </c>
      <c r="E177" s="77" t="s">
        <v>29</v>
      </c>
      <c r="F177" s="78">
        <v>5.67854293514698</v>
      </c>
      <c r="G177" s="20"/>
      <c r="H177" s="20"/>
      <c r="I177" s="21"/>
      <c r="J177" s="22"/>
      <c r="K177" s="23"/>
      <c r="L177" s="50">
        <f>IF(AS177&gt;0,AS177,"")</f>
        <v>12</v>
      </c>
      <c r="M177" s="17"/>
      <c r="N177" s="19" t="s">
        <v>3</v>
      </c>
      <c r="O177" s="76" t="s">
        <v>506</v>
      </c>
      <c r="P177" s="76" t="s">
        <v>511</v>
      </c>
      <c r="Q177" s="56" t="s">
        <v>531</v>
      </c>
      <c r="AL177" s="70">
        <f t="shared" si="16"/>
        <v>12</v>
      </c>
      <c r="AM177" s="70">
        <f t="shared" si="17"/>
        <v>0</v>
      </c>
      <c r="AN177" s="70">
        <f t="shared" si="18"/>
        <v>0</v>
      </c>
      <c r="AO177" s="70">
        <f t="shared" si="19"/>
        <v>0</v>
      </c>
      <c r="AP177" s="70">
        <f t="shared" si="20"/>
        <v>0</v>
      </c>
      <c r="AQ177" s="70">
        <f t="shared" si="21"/>
        <v>0</v>
      </c>
      <c r="AR177" s="70">
        <f t="shared" si="22"/>
        <v>0</v>
      </c>
      <c r="AS177" s="71">
        <f t="shared" si="23"/>
        <v>12</v>
      </c>
    </row>
    <row r="178" spans="1:45" ht="12.75">
      <c r="A178" s="76" t="s">
        <v>450</v>
      </c>
      <c r="B178" s="76" t="s">
        <v>462</v>
      </c>
      <c r="C178" s="76" t="s">
        <v>218</v>
      </c>
      <c r="D178" s="76" t="s">
        <v>221</v>
      </c>
      <c r="E178" s="77" t="s">
        <v>29</v>
      </c>
      <c r="F178" s="78">
        <v>6.18649863904433</v>
      </c>
      <c r="G178" s="86" t="s">
        <v>35</v>
      </c>
      <c r="H178" s="6" t="s">
        <v>9</v>
      </c>
      <c r="I178" s="86" t="s">
        <v>15</v>
      </c>
      <c r="J178" s="18" t="s">
        <v>4</v>
      </c>
      <c r="K178" s="6" t="s">
        <v>24</v>
      </c>
      <c r="L178" s="50">
        <f>IF(AS178&gt;0,AS178,"")</f>
        <v>51</v>
      </c>
      <c r="M178" s="17"/>
      <c r="N178" s="19" t="s">
        <v>3</v>
      </c>
      <c r="O178" s="76" t="s">
        <v>506</v>
      </c>
      <c r="P178" s="76" t="s">
        <v>511</v>
      </c>
      <c r="Q178" s="56"/>
      <c r="AL178" s="70">
        <f t="shared" si="16"/>
        <v>12</v>
      </c>
      <c r="AM178" s="70">
        <f t="shared" si="17"/>
        <v>0</v>
      </c>
      <c r="AN178" s="70">
        <f t="shared" si="18"/>
        <v>20</v>
      </c>
      <c r="AO178" s="70">
        <f t="shared" si="19"/>
        <v>16</v>
      </c>
      <c r="AP178" s="70">
        <f t="shared" si="20"/>
        <v>0</v>
      </c>
      <c r="AQ178" s="70">
        <f t="shared" si="21"/>
        <v>0</v>
      </c>
      <c r="AR178" s="70">
        <f t="shared" si="22"/>
        <v>3</v>
      </c>
      <c r="AS178" s="71">
        <f t="shared" si="23"/>
        <v>51</v>
      </c>
    </row>
    <row r="179" spans="1:45" ht="12.75">
      <c r="A179" s="76" t="s">
        <v>450</v>
      </c>
      <c r="B179" s="76" t="s">
        <v>463</v>
      </c>
      <c r="C179" s="76" t="s">
        <v>218</v>
      </c>
      <c r="D179" s="76" t="s">
        <v>269</v>
      </c>
      <c r="E179" s="77" t="s">
        <v>29</v>
      </c>
      <c r="F179" s="78">
        <v>5.52243478832496</v>
      </c>
      <c r="G179" s="20" t="s">
        <v>38</v>
      </c>
      <c r="H179" s="20" t="s">
        <v>9</v>
      </c>
      <c r="I179" s="21" t="s">
        <v>15</v>
      </c>
      <c r="J179" s="22" t="s">
        <v>4</v>
      </c>
      <c r="K179" s="23" t="s">
        <v>25</v>
      </c>
      <c r="L179" s="50">
        <f>IF(AS179&gt;0,AS179,"")</f>
        <v>33</v>
      </c>
      <c r="M179" s="17"/>
      <c r="N179" s="19" t="s">
        <v>3</v>
      </c>
      <c r="O179" s="76" t="s">
        <v>506</v>
      </c>
      <c r="P179" s="76" t="s">
        <v>511</v>
      </c>
      <c r="Q179" s="56"/>
      <c r="AL179" s="70">
        <f t="shared" si="16"/>
        <v>12</v>
      </c>
      <c r="AM179" s="70">
        <f t="shared" si="17"/>
        <v>0</v>
      </c>
      <c r="AN179" s="70">
        <f t="shared" si="18"/>
        <v>5</v>
      </c>
      <c r="AO179" s="70">
        <f t="shared" si="19"/>
        <v>16</v>
      </c>
      <c r="AP179" s="70">
        <f t="shared" si="20"/>
        <v>0</v>
      </c>
      <c r="AQ179" s="70">
        <f t="shared" si="21"/>
        <v>0</v>
      </c>
      <c r="AR179" s="70">
        <f t="shared" si="22"/>
        <v>0</v>
      </c>
      <c r="AS179" s="71">
        <f t="shared" si="23"/>
        <v>33</v>
      </c>
    </row>
    <row r="180" spans="1:45" ht="12.75">
      <c r="A180" s="76" t="s">
        <v>450</v>
      </c>
      <c r="B180" s="76" t="s">
        <v>464</v>
      </c>
      <c r="C180" s="76" t="s">
        <v>218</v>
      </c>
      <c r="D180" s="76" t="s">
        <v>221</v>
      </c>
      <c r="E180" s="77" t="s">
        <v>29</v>
      </c>
      <c r="F180" s="78">
        <v>6.18649863904433</v>
      </c>
      <c r="G180" s="20"/>
      <c r="H180" s="20"/>
      <c r="I180" s="21"/>
      <c r="J180" s="22"/>
      <c r="K180" s="23"/>
      <c r="L180" s="50">
        <f>IF(AS180&gt;0,AS180,"")</f>
        <v>12</v>
      </c>
      <c r="M180" s="17"/>
      <c r="N180" s="19" t="s">
        <v>3</v>
      </c>
      <c r="O180" s="76" t="s">
        <v>506</v>
      </c>
      <c r="P180" s="76" t="s">
        <v>511</v>
      </c>
      <c r="Q180" s="56"/>
      <c r="AL180" s="70">
        <f t="shared" si="16"/>
        <v>12</v>
      </c>
      <c r="AM180" s="70">
        <f t="shared" si="17"/>
        <v>0</v>
      </c>
      <c r="AN180" s="70">
        <f t="shared" si="18"/>
        <v>0</v>
      </c>
      <c r="AO180" s="70">
        <f t="shared" si="19"/>
        <v>0</v>
      </c>
      <c r="AP180" s="70">
        <f t="shared" si="20"/>
        <v>0</v>
      </c>
      <c r="AQ180" s="70">
        <f t="shared" si="21"/>
        <v>0</v>
      </c>
      <c r="AR180" s="70">
        <f t="shared" si="22"/>
        <v>0</v>
      </c>
      <c r="AS180" s="71">
        <f t="shared" si="23"/>
        <v>12</v>
      </c>
    </row>
    <row r="181" spans="1:45" ht="12.75">
      <c r="A181" s="76" t="s">
        <v>450</v>
      </c>
      <c r="B181" s="76" t="s">
        <v>465</v>
      </c>
      <c r="C181" s="76" t="s">
        <v>218</v>
      </c>
      <c r="D181" s="76" t="s">
        <v>231</v>
      </c>
      <c r="E181" s="77" t="s">
        <v>31</v>
      </c>
      <c r="F181" s="78">
        <v>5.52243478832496</v>
      </c>
      <c r="G181" s="20" t="s">
        <v>38</v>
      </c>
      <c r="H181" s="20" t="s">
        <v>176</v>
      </c>
      <c r="I181" s="21" t="s">
        <v>15</v>
      </c>
      <c r="J181" s="22" t="s">
        <v>4</v>
      </c>
      <c r="K181" s="23" t="s">
        <v>25</v>
      </c>
      <c r="L181" s="50">
        <f>IF(AS181&gt;0,AS181,"")</f>
        <v>5</v>
      </c>
      <c r="M181" s="17"/>
      <c r="N181" s="19" t="s">
        <v>3</v>
      </c>
      <c r="O181" s="76" t="s">
        <v>506</v>
      </c>
      <c r="P181" s="76" t="s">
        <v>511</v>
      </c>
      <c r="Q181" s="56"/>
      <c r="AL181" s="70">
        <f t="shared" si="16"/>
        <v>0</v>
      </c>
      <c r="AM181" s="70">
        <f t="shared" si="17"/>
        <v>0</v>
      </c>
      <c r="AN181" s="70">
        <f t="shared" si="18"/>
        <v>5</v>
      </c>
      <c r="AO181" s="70">
        <f t="shared" si="19"/>
        <v>0</v>
      </c>
      <c r="AP181" s="70">
        <f t="shared" si="20"/>
        <v>0</v>
      </c>
      <c r="AQ181" s="70">
        <f t="shared" si="21"/>
        <v>0</v>
      </c>
      <c r="AR181" s="70">
        <f t="shared" si="22"/>
        <v>0</v>
      </c>
      <c r="AS181" s="71">
        <f t="shared" si="23"/>
        <v>5</v>
      </c>
    </row>
    <row r="182" spans="1:45" ht="12.75">
      <c r="A182" s="76" t="s">
        <v>466</v>
      </c>
      <c r="B182" s="76" t="s">
        <v>467</v>
      </c>
      <c r="C182" s="76" t="s">
        <v>218</v>
      </c>
      <c r="D182" s="76" t="s">
        <v>254</v>
      </c>
      <c r="E182" s="77" t="s">
        <v>31</v>
      </c>
      <c r="F182" s="78">
        <v>5.96053045438559</v>
      </c>
      <c r="G182" s="20" t="s">
        <v>209</v>
      </c>
      <c r="H182" s="20" t="s">
        <v>176</v>
      </c>
      <c r="I182" s="21" t="s">
        <v>15</v>
      </c>
      <c r="J182" s="22" t="s">
        <v>4</v>
      </c>
      <c r="K182" s="23" t="s">
        <v>25</v>
      </c>
      <c r="L182" s="50">
        <f>AS182</f>
        <v>0</v>
      </c>
      <c r="M182" s="17"/>
      <c r="N182" s="19" t="s">
        <v>3</v>
      </c>
      <c r="O182" s="76" t="s">
        <v>506</v>
      </c>
      <c r="P182" s="76" t="s">
        <v>511</v>
      </c>
      <c r="Q182" s="56"/>
      <c r="AL182" s="70">
        <f t="shared" si="16"/>
        <v>0</v>
      </c>
      <c r="AM182" s="70">
        <f t="shared" si="17"/>
        <v>0</v>
      </c>
      <c r="AN182" s="70">
        <f t="shared" si="18"/>
        <v>0</v>
      </c>
      <c r="AO182" s="70">
        <f t="shared" si="19"/>
        <v>0</v>
      </c>
      <c r="AP182" s="70">
        <f t="shared" si="20"/>
        <v>0</v>
      </c>
      <c r="AQ182" s="70">
        <f t="shared" si="21"/>
        <v>0</v>
      </c>
      <c r="AR182" s="70">
        <f t="shared" si="22"/>
        <v>0</v>
      </c>
      <c r="AS182" s="71">
        <f t="shared" si="23"/>
        <v>0</v>
      </c>
    </row>
    <row r="183" spans="1:45" ht="12.75">
      <c r="A183" s="76" t="s">
        <v>466</v>
      </c>
      <c r="B183" s="76" t="s">
        <v>468</v>
      </c>
      <c r="C183" s="76" t="s">
        <v>218</v>
      </c>
      <c r="D183" s="76" t="s">
        <v>469</v>
      </c>
      <c r="E183" s="77" t="s">
        <v>31</v>
      </c>
      <c r="F183" s="78">
        <v>5.96053045438559</v>
      </c>
      <c r="G183" s="20" t="s">
        <v>209</v>
      </c>
      <c r="H183" s="20" t="s">
        <v>176</v>
      </c>
      <c r="I183" s="21" t="s">
        <v>15</v>
      </c>
      <c r="J183" s="22" t="s">
        <v>4</v>
      </c>
      <c r="K183" s="23" t="s">
        <v>25</v>
      </c>
      <c r="L183" s="50">
        <f>AS183</f>
        <v>0</v>
      </c>
      <c r="M183" s="17"/>
      <c r="N183" s="19" t="s">
        <v>3</v>
      </c>
      <c r="O183" s="76" t="s">
        <v>506</v>
      </c>
      <c r="P183" s="76" t="s">
        <v>511</v>
      </c>
      <c r="Q183" s="85" t="s">
        <v>524</v>
      </c>
      <c r="AL183" s="70">
        <f t="shared" si="16"/>
        <v>0</v>
      </c>
      <c r="AM183" s="70">
        <f t="shared" si="17"/>
        <v>0</v>
      </c>
      <c r="AN183" s="70">
        <f t="shared" si="18"/>
        <v>0</v>
      </c>
      <c r="AO183" s="70">
        <f t="shared" si="19"/>
        <v>0</v>
      </c>
      <c r="AP183" s="70">
        <f t="shared" si="20"/>
        <v>0</v>
      </c>
      <c r="AQ183" s="70">
        <f t="shared" si="21"/>
        <v>0</v>
      </c>
      <c r="AR183" s="70">
        <f t="shared" si="22"/>
        <v>0</v>
      </c>
      <c r="AS183" s="71">
        <f t="shared" si="23"/>
        <v>0</v>
      </c>
    </row>
    <row r="184" spans="1:45" ht="12.75">
      <c r="A184" s="76" t="s">
        <v>466</v>
      </c>
      <c r="B184" s="76" t="s">
        <v>244</v>
      </c>
      <c r="C184" s="76" t="s">
        <v>218</v>
      </c>
      <c r="D184" s="76" t="s">
        <v>470</v>
      </c>
      <c r="E184" s="77" t="s">
        <v>31</v>
      </c>
      <c r="F184" s="78">
        <v>5.96053045438559</v>
      </c>
      <c r="G184" s="20" t="s">
        <v>209</v>
      </c>
      <c r="H184" s="20" t="s">
        <v>176</v>
      </c>
      <c r="I184" s="21" t="s">
        <v>15</v>
      </c>
      <c r="J184" s="22" t="s">
        <v>4</v>
      </c>
      <c r="K184" s="23" t="s">
        <v>25</v>
      </c>
      <c r="L184" s="50">
        <f>AS184</f>
        <v>0</v>
      </c>
      <c r="M184" s="17"/>
      <c r="N184" s="19" t="s">
        <v>3</v>
      </c>
      <c r="O184" s="76" t="s">
        <v>506</v>
      </c>
      <c r="P184" s="76" t="s">
        <v>511</v>
      </c>
      <c r="Q184" s="56"/>
      <c r="AL184" s="70">
        <f t="shared" si="16"/>
        <v>0</v>
      </c>
      <c r="AM184" s="70">
        <f t="shared" si="17"/>
        <v>0</v>
      </c>
      <c r="AN184" s="70">
        <f t="shared" si="18"/>
        <v>0</v>
      </c>
      <c r="AO184" s="70">
        <f t="shared" si="19"/>
        <v>0</v>
      </c>
      <c r="AP184" s="70">
        <f t="shared" si="20"/>
        <v>0</v>
      </c>
      <c r="AQ184" s="70">
        <f t="shared" si="21"/>
        <v>0</v>
      </c>
      <c r="AR184" s="70">
        <f t="shared" si="22"/>
        <v>0</v>
      </c>
      <c r="AS184" s="71">
        <f t="shared" si="23"/>
        <v>0</v>
      </c>
    </row>
    <row r="185" spans="1:45" ht="12.75">
      <c r="A185" s="76" t="s">
        <v>466</v>
      </c>
      <c r="B185" s="76" t="s">
        <v>471</v>
      </c>
      <c r="C185" s="76" t="s">
        <v>218</v>
      </c>
      <c r="D185" s="76" t="s">
        <v>219</v>
      </c>
      <c r="E185" s="77" t="s">
        <v>31</v>
      </c>
      <c r="F185" s="78">
        <v>5.96053045438559</v>
      </c>
      <c r="G185" s="20" t="s">
        <v>209</v>
      </c>
      <c r="H185" s="20" t="s">
        <v>13</v>
      </c>
      <c r="I185" s="21" t="s">
        <v>15</v>
      </c>
      <c r="J185" s="22" t="s">
        <v>4</v>
      </c>
      <c r="K185" s="23" t="s">
        <v>25</v>
      </c>
      <c r="L185" s="50">
        <f>AS185</f>
        <v>0</v>
      </c>
      <c r="M185" s="17"/>
      <c r="N185" s="19" t="s">
        <v>3</v>
      </c>
      <c r="O185" s="76" t="s">
        <v>506</v>
      </c>
      <c r="P185" s="76" t="s">
        <v>511</v>
      </c>
      <c r="Q185" s="56"/>
      <c r="AL185" s="70">
        <f t="shared" si="16"/>
        <v>0</v>
      </c>
      <c r="AM185" s="70">
        <f t="shared" si="17"/>
        <v>0</v>
      </c>
      <c r="AN185" s="70">
        <f t="shared" si="18"/>
        <v>0</v>
      </c>
      <c r="AO185" s="70">
        <f t="shared" si="19"/>
        <v>0</v>
      </c>
      <c r="AP185" s="70">
        <f t="shared" si="20"/>
        <v>0</v>
      </c>
      <c r="AQ185" s="70">
        <f t="shared" si="21"/>
        <v>0</v>
      </c>
      <c r="AR185" s="70">
        <f t="shared" si="22"/>
        <v>0</v>
      </c>
      <c r="AS185" s="71">
        <f t="shared" si="23"/>
        <v>0</v>
      </c>
    </row>
    <row r="186" spans="1:45" ht="12.75">
      <c r="A186" s="76" t="s">
        <v>472</v>
      </c>
      <c r="B186" s="76" t="s">
        <v>473</v>
      </c>
      <c r="C186" s="76" t="s">
        <v>218</v>
      </c>
      <c r="D186" s="76" t="s">
        <v>226</v>
      </c>
      <c r="E186" s="77" t="s">
        <v>30</v>
      </c>
      <c r="F186" s="78">
        <v>6.66957897493654</v>
      </c>
      <c r="G186" s="20" t="s">
        <v>38</v>
      </c>
      <c r="H186" s="20" t="s">
        <v>13</v>
      </c>
      <c r="I186" s="21" t="s">
        <v>15</v>
      </c>
      <c r="J186" s="22" t="s">
        <v>4</v>
      </c>
      <c r="K186" s="23" t="s">
        <v>25</v>
      </c>
      <c r="L186" s="50">
        <f>IF(AS186&gt;0,AS186,"")</f>
        <v>21</v>
      </c>
      <c r="M186" s="17"/>
      <c r="N186" s="19" t="s">
        <v>3</v>
      </c>
      <c r="O186" s="76" t="s">
        <v>506</v>
      </c>
      <c r="P186" s="76" t="s">
        <v>511</v>
      </c>
      <c r="Q186" s="56" t="s">
        <v>531</v>
      </c>
      <c r="AL186" s="70">
        <f t="shared" si="16"/>
        <v>16</v>
      </c>
      <c r="AM186" s="70">
        <f t="shared" si="17"/>
        <v>0</v>
      </c>
      <c r="AN186" s="70">
        <f t="shared" si="18"/>
        <v>5</v>
      </c>
      <c r="AO186" s="70">
        <f t="shared" si="19"/>
        <v>0</v>
      </c>
      <c r="AP186" s="70">
        <f t="shared" si="20"/>
        <v>0</v>
      </c>
      <c r="AQ186" s="70">
        <f t="shared" si="21"/>
        <v>0</v>
      </c>
      <c r="AR186" s="70">
        <f t="shared" si="22"/>
        <v>0</v>
      </c>
      <c r="AS186" s="71">
        <f t="shared" si="23"/>
        <v>21</v>
      </c>
    </row>
    <row r="187" spans="1:45" ht="12.75">
      <c r="A187" s="76" t="s">
        <v>472</v>
      </c>
      <c r="B187" s="76" t="s">
        <v>474</v>
      </c>
      <c r="C187" s="76" t="s">
        <v>218</v>
      </c>
      <c r="D187" s="76" t="s">
        <v>475</v>
      </c>
      <c r="E187" s="77" t="s">
        <v>31</v>
      </c>
      <c r="F187" s="78">
        <v>6.37523345353524</v>
      </c>
      <c r="G187" s="20" t="s">
        <v>209</v>
      </c>
      <c r="H187" s="20" t="s">
        <v>13</v>
      </c>
      <c r="I187" s="21" t="s">
        <v>15</v>
      </c>
      <c r="J187" s="22" t="s">
        <v>4</v>
      </c>
      <c r="K187" s="23" t="s">
        <v>25</v>
      </c>
      <c r="L187" s="50">
        <f>AS187</f>
        <v>0</v>
      </c>
      <c r="M187" s="17"/>
      <c r="N187" s="19" t="s">
        <v>3</v>
      </c>
      <c r="O187" s="76" t="s">
        <v>506</v>
      </c>
      <c r="P187" s="76" t="s">
        <v>511</v>
      </c>
      <c r="Q187" s="56"/>
      <c r="AL187" s="70">
        <f t="shared" si="16"/>
        <v>0</v>
      </c>
      <c r="AM187" s="70">
        <f t="shared" si="17"/>
        <v>0</v>
      </c>
      <c r="AN187" s="70">
        <f t="shared" si="18"/>
        <v>0</v>
      </c>
      <c r="AO187" s="70">
        <f t="shared" si="19"/>
        <v>0</v>
      </c>
      <c r="AP187" s="70">
        <f t="shared" si="20"/>
        <v>0</v>
      </c>
      <c r="AQ187" s="70">
        <f t="shared" si="21"/>
        <v>0</v>
      </c>
      <c r="AR187" s="70">
        <f t="shared" si="22"/>
        <v>0</v>
      </c>
      <c r="AS187" s="71">
        <f t="shared" si="23"/>
        <v>0</v>
      </c>
    </row>
    <row r="188" spans="1:45" ht="12.75">
      <c r="A188" s="76" t="s">
        <v>472</v>
      </c>
      <c r="B188" s="76" t="s">
        <v>275</v>
      </c>
      <c r="C188" s="76" t="s">
        <v>218</v>
      </c>
      <c r="D188" s="76" t="s">
        <v>221</v>
      </c>
      <c r="E188" s="77" t="s">
        <v>33</v>
      </c>
      <c r="F188" s="78">
        <v>6.37523345353524</v>
      </c>
      <c r="G188" s="20" t="s">
        <v>37</v>
      </c>
      <c r="H188" s="20" t="s">
        <v>176</v>
      </c>
      <c r="I188" s="21" t="s">
        <v>15</v>
      </c>
      <c r="J188" s="22" t="s">
        <v>4</v>
      </c>
      <c r="K188" s="23" t="s">
        <v>25</v>
      </c>
      <c r="L188" s="50">
        <f>IF(AS188&gt;0,AS188,"")</f>
        <v>14</v>
      </c>
      <c r="M188" s="17"/>
      <c r="N188" s="19" t="s">
        <v>3</v>
      </c>
      <c r="O188" s="76" t="s">
        <v>506</v>
      </c>
      <c r="P188" s="76" t="s">
        <v>511</v>
      </c>
      <c r="Q188" s="56"/>
      <c r="AL188" s="70">
        <f t="shared" si="16"/>
        <v>4</v>
      </c>
      <c r="AM188" s="70">
        <f t="shared" si="17"/>
        <v>0</v>
      </c>
      <c r="AN188" s="70">
        <f t="shared" si="18"/>
        <v>10</v>
      </c>
      <c r="AO188" s="70">
        <f t="shared" si="19"/>
        <v>0</v>
      </c>
      <c r="AP188" s="70">
        <f t="shared" si="20"/>
        <v>0</v>
      </c>
      <c r="AQ188" s="70">
        <f t="shared" si="21"/>
        <v>0</v>
      </c>
      <c r="AR188" s="70">
        <f t="shared" si="22"/>
        <v>0</v>
      </c>
      <c r="AS188" s="71">
        <f t="shared" si="23"/>
        <v>14</v>
      </c>
    </row>
    <row r="189" spans="1:45" ht="12.75">
      <c r="A189" s="76" t="s">
        <v>472</v>
      </c>
      <c r="B189" s="76" t="s">
        <v>476</v>
      </c>
      <c r="C189" s="76" t="s">
        <v>218</v>
      </c>
      <c r="D189" s="76" t="s">
        <v>477</v>
      </c>
      <c r="E189" s="77" t="s">
        <v>31</v>
      </c>
      <c r="F189" s="78">
        <v>5.89510572348794</v>
      </c>
      <c r="G189" s="20" t="s">
        <v>38</v>
      </c>
      <c r="H189" s="20" t="s">
        <v>13</v>
      </c>
      <c r="I189" s="21" t="s">
        <v>15</v>
      </c>
      <c r="J189" s="22" t="s">
        <v>4</v>
      </c>
      <c r="K189" s="23" t="s">
        <v>25</v>
      </c>
      <c r="L189" s="50">
        <f>IF(AS189&gt;0,AS189,"")</f>
        <v>5</v>
      </c>
      <c r="M189" s="17"/>
      <c r="N189" s="19" t="s">
        <v>3</v>
      </c>
      <c r="O189" s="76" t="s">
        <v>506</v>
      </c>
      <c r="P189" s="76" t="s">
        <v>511</v>
      </c>
      <c r="Q189" s="56"/>
      <c r="AL189" s="70">
        <f t="shared" si="16"/>
        <v>0</v>
      </c>
      <c r="AM189" s="70">
        <f t="shared" si="17"/>
        <v>0</v>
      </c>
      <c r="AN189" s="70">
        <f t="shared" si="18"/>
        <v>5</v>
      </c>
      <c r="AO189" s="70">
        <f t="shared" si="19"/>
        <v>0</v>
      </c>
      <c r="AP189" s="70">
        <f t="shared" si="20"/>
        <v>0</v>
      </c>
      <c r="AQ189" s="70">
        <f t="shared" si="21"/>
        <v>0</v>
      </c>
      <c r="AR189" s="70">
        <f t="shared" si="22"/>
        <v>0</v>
      </c>
      <c r="AS189" s="71">
        <f t="shared" si="23"/>
        <v>5</v>
      </c>
    </row>
    <row r="190" spans="1:45" ht="12.75">
      <c r="A190" s="76" t="s">
        <v>472</v>
      </c>
      <c r="B190" s="76" t="s">
        <v>478</v>
      </c>
      <c r="C190" s="76" t="s">
        <v>218</v>
      </c>
      <c r="D190" s="76" t="s">
        <v>479</v>
      </c>
      <c r="E190" s="77" t="s">
        <v>31</v>
      </c>
      <c r="F190" s="78">
        <v>6.66957897493654</v>
      </c>
      <c r="G190" s="20" t="s">
        <v>38</v>
      </c>
      <c r="H190" s="20" t="s">
        <v>13</v>
      </c>
      <c r="I190" s="21" t="s">
        <v>15</v>
      </c>
      <c r="J190" s="22" t="s">
        <v>4</v>
      </c>
      <c r="K190" s="23" t="s">
        <v>25</v>
      </c>
      <c r="L190" s="50">
        <f>IF(AS190&gt;0,AS190,"")</f>
        <v>5</v>
      </c>
      <c r="M190" s="17"/>
      <c r="N190" s="19" t="s">
        <v>3</v>
      </c>
      <c r="O190" s="76" t="s">
        <v>506</v>
      </c>
      <c r="P190" s="76" t="s">
        <v>511</v>
      </c>
      <c r="Q190" s="85" t="s">
        <v>524</v>
      </c>
      <c r="AL190" s="70">
        <f t="shared" si="16"/>
        <v>0</v>
      </c>
      <c r="AM190" s="70">
        <f t="shared" si="17"/>
        <v>0</v>
      </c>
      <c r="AN190" s="70">
        <f t="shared" si="18"/>
        <v>5</v>
      </c>
      <c r="AO190" s="70">
        <f t="shared" si="19"/>
        <v>0</v>
      </c>
      <c r="AP190" s="70">
        <f t="shared" si="20"/>
        <v>0</v>
      </c>
      <c r="AQ190" s="70">
        <f t="shared" si="21"/>
        <v>0</v>
      </c>
      <c r="AR190" s="70">
        <f t="shared" si="22"/>
        <v>0</v>
      </c>
      <c r="AS190" s="71">
        <f t="shared" si="23"/>
        <v>5</v>
      </c>
    </row>
    <row r="191" spans="1:45" ht="12.75">
      <c r="A191" s="76" t="s">
        <v>472</v>
      </c>
      <c r="B191" s="76" t="s">
        <v>480</v>
      </c>
      <c r="C191" s="76" t="s">
        <v>218</v>
      </c>
      <c r="D191" s="76" t="s">
        <v>219</v>
      </c>
      <c r="E191" s="77" t="s">
        <v>33</v>
      </c>
      <c r="F191" s="78">
        <v>5.89510572348794</v>
      </c>
      <c r="G191" s="20" t="s">
        <v>38</v>
      </c>
      <c r="H191" s="20" t="s">
        <v>13</v>
      </c>
      <c r="I191" s="21" t="s">
        <v>15</v>
      </c>
      <c r="J191" s="22" t="s">
        <v>4</v>
      </c>
      <c r="K191" s="23" t="s">
        <v>25</v>
      </c>
      <c r="L191" s="50">
        <f>IF(AS191&gt;0,AS191,"")</f>
        <v>9</v>
      </c>
      <c r="M191" s="17"/>
      <c r="N191" s="19" t="s">
        <v>3</v>
      </c>
      <c r="O191" s="76" t="s">
        <v>506</v>
      </c>
      <c r="P191" s="76" t="s">
        <v>511</v>
      </c>
      <c r="Q191" s="56"/>
      <c r="AL191" s="70">
        <f t="shared" si="16"/>
        <v>4</v>
      </c>
      <c r="AM191" s="70">
        <f t="shared" si="17"/>
        <v>0</v>
      </c>
      <c r="AN191" s="70">
        <f t="shared" si="18"/>
        <v>5</v>
      </c>
      <c r="AO191" s="70">
        <f t="shared" si="19"/>
        <v>0</v>
      </c>
      <c r="AP191" s="70">
        <f t="shared" si="20"/>
        <v>0</v>
      </c>
      <c r="AQ191" s="70">
        <f t="shared" si="21"/>
        <v>0</v>
      </c>
      <c r="AR191" s="70">
        <f t="shared" si="22"/>
        <v>0</v>
      </c>
      <c r="AS191" s="71">
        <f t="shared" si="23"/>
        <v>9</v>
      </c>
    </row>
    <row r="192" spans="1:45" ht="12.75">
      <c r="A192" s="76" t="s">
        <v>472</v>
      </c>
      <c r="B192" s="76" t="s">
        <v>256</v>
      </c>
      <c r="C192" s="76" t="s">
        <v>218</v>
      </c>
      <c r="D192" s="76" t="s">
        <v>481</v>
      </c>
      <c r="E192" s="77" t="s">
        <v>33</v>
      </c>
      <c r="F192" s="78">
        <v>6.1492897172255</v>
      </c>
      <c r="G192" s="20" t="s">
        <v>38</v>
      </c>
      <c r="H192" s="20" t="s">
        <v>176</v>
      </c>
      <c r="I192" s="21" t="s">
        <v>15</v>
      </c>
      <c r="J192" s="22" t="s">
        <v>4</v>
      </c>
      <c r="K192" s="23" t="s">
        <v>25</v>
      </c>
      <c r="L192" s="50">
        <f>IF(AS192&gt;0,AS192,"")</f>
        <v>9</v>
      </c>
      <c r="M192" s="17"/>
      <c r="N192" s="19" t="s">
        <v>3</v>
      </c>
      <c r="O192" s="76" t="s">
        <v>506</v>
      </c>
      <c r="P192" s="76" t="s">
        <v>511</v>
      </c>
      <c r="Q192" s="56"/>
      <c r="AL192" s="70">
        <f t="shared" si="16"/>
        <v>4</v>
      </c>
      <c r="AM192" s="70">
        <f t="shared" si="17"/>
        <v>0</v>
      </c>
      <c r="AN192" s="70">
        <f t="shared" si="18"/>
        <v>5</v>
      </c>
      <c r="AO192" s="70">
        <f t="shared" si="19"/>
        <v>0</v>
      </c>
      <c r="AP192" s="70">
        <f t="shared" si="20"/>
        <v>0</v>
      </c>
      <c r="AQ192" s="70">
        <f t="shared" si="21"/>
        <v>0</v>
      </c>
      <c r="AR192" s="70">
        <f t="shared" si="22"/>
        <v>0</v>
      </c>
      <c r="AS192" s="71">
        <f t="shared" si="23"/>
        <v>9</v>
      </c>
    </row>
    <row r="193" spans="1:45" ht="12.75">
      <c r="A193" s="76" t="s">
        <v>472</v>
      </c>
      <c r="B193" s="76" t="s">
        <v>482</v>
      </c>
      <c r="C193" s="76" t="s">
        <v>218</v>
      </c>
      <c r="D193" s="76" t="s">
        <v>226</v>
      </c>
      <c r="E193" s="77" t="s">
        <v>29</v>
      </c>
      <c r="F193" s="78">
        <v>6.51677313651863</v>
      </c>
      <c r="G193" s="20" t="s">
        <v>38</v>
      </c>
      <c r="H193" s="20" t="s">
        <v>176</v>
      </c>
      <c r="I193" s="21" t="s">
        <v>15</v>
      </c>
      <c r="J193" s="22" t="s">
        <v>4</v>
      </c>
      <c r="K193" s="23" t="s">
        <v>25</v>
      </c>
      <c r="L193" s="50">
        <f>IF(AS193&gt;0,AS193,"")</f>
        <v>17</v>
      </c>
      <c r="M193" s="17"/>
      <c r="N193" s="19" t="s">
        <v>3</v>
      </c>
      <c r="O193" s="76" t="s">
        <v>506</v>
      </c>
      <c r="P193" s="76" t="s">
        <v>511</v>
      </c>
      <c r="Q193" s="56"/>
      <c r="AL193" s="70">
        <f t="shared" si="16"/>
        <v>12</v>
      </c>
      <c r="AM193" s="70">
        <f t="shared" si="17"/>
        <v>0</v>
      </c>
      <c r="AN193" s="70">
        <f t="shared" si="18"/>
        <v>5</v>
      </c>
      <c r="AO193" s="70">
        <f t="shared" si="19"/>
        <v>0</v>
      </c>
      <c r="AP193" s="70">
        <f t="shared" si="20"/>
        <v>0</v>
      </c>
      <c r="AQ193" s="70">
        <f t="shared" si="21"/>
        <v>0</v>
      </c>
      <c r="AR193" s="70">
        <f t="shared" si="22"/>
        <v>0</v>
      </c>
      <c r="AS193" s="71">
        <f t="shared" si="23"/>
        <v>17</v>
      </c>
    </row>
    <row r="194" spans="1:45" ht="12.75">
      <c r="A194" s="76" t="s">
        <v>472</v>
      </c>
      <c r="B194" s="76" t="s">
        <v>483</v>
      </c>
      <c r="C194" s="76" t="s">
        <v>218</v>
      </c>
      <c r="D194" s="76" t="s">
        <v>226</v>
      </c>
      <c r="E194" s="77" t="s">
        <v>33</v>
      </c>
      <c r="F194" s="78">
        <v>6.66957897493654</v>
      </c>
      <c r="G194" s="20" t="s">
        <v>38</v>
      </c>
      <c r="H194" s="20" t="s">
        <v>176</v>
      </c>
      <c r="I194" s="21" t="s">
        <v>15</v>
      </c>
      <c r="J194" s="22" t="s">
        <v>4</v>
      </c>
      <c r="K194" s="23" t="s">
        <v>25</v>
      </c>
      <c r="L194" s="50">
        <f>IF(AS194&gt;0,AS194,"")</f>
        <v>9</v>
      </c>
      <c r="M194" s="17"/>
      <c r="N194" s="19" t="s">
        <v>3</v>
      </c>
      <c r="O194" s="76" t="s">
        <v>506</v>
      </c>
      <c r="P194" s="76" t="s">
        <v>511</v>
      </c>
      <c r="Q194" s="56"/>
      <c r="AL194" s="70">
        <f t="shared" si="16"/>
        <v>4</v>
      </c>
      <c r="AM194" s="70">
        <f t="shared" si="17"/>
        <v>0</v>
      </c>
      <c r="AN194" s="70">
        <f t="shared" si="18"/>
        <v>5</v>
      </c>
      <c r="AO194" s="70">
        <f t="shared" si="19"/>
        <v>0</v>
      </c>
      <c r="AP194" s="70">
        <f t="shared" si="20"/>
        <v>0</v>
      </c>
      <c r="AQ194" s="70">
        <f t="shared" si="21"/>
        <v>0</v>
      </c>
      <c r="AR194" s="70">
        <f t="shared" si="22"/>
        <v>0</v>
      </c>
      <c r="AS194" s="71">
        <f t="shared" si="23"/>
        <v>9</v>
      </c>
    </row>
    <row r="195" spans="1:45" ht="12.75">
      <c r="A195" s="76" t="s">
        <v>472</v>
      </c>
      <c r="B195" s="76" t="s">
        <v>484</v>
      </c>
      <c r="C195" s="76" t="s">
        <v>218</v>
      </c>
      <c r="D195" s="76" t="s">
        <v>219</v>
      </c>
      <c r="E195" s="77" t="s">
        <v>33</v>
      </c>
      <c r="F195" s="78">
        <v>6.51677313651863</v>
      </c>
      <c r="G195" s="20" t="s">
        <v>38</v>
      </c>
      <c r="H195" s="20" t="s">
        <v>176</v>
      </c>
      <c r="I195" s="21" t="s">
        <v>15</v>
      </c>
      <c r="J195" s="22" t="s">
        <v>4</v>
      </c>
      <c r="K195" s="23" t="s">
        <v>25</v>
      </c>
      <c r="L195" s="50">
        <f>IF(AS195&gt;0,AS195,"")</f>
        <v>9</v>
      </c>
      <c r="M195" s="17"/>
      <c r="N195" s="19" t="s">
        <v>3</v>
      </c>
      <c r="O195" s="76" t="s">
        <v>506</v>
      </c>
      <c r="P195" s="76" t="s">
        <v>511</v>
      </c>
      <c r="Q195" s="56"/>
      <c r="AL195" s="70">
        <f aca="true" t="shared" si="24" ref="AL195:AL212">IF(E195="",0,VLOOKUP(E195,RedLookup,2,FALSE))</f>
        <v>4</v>
      </c>
      <c r="AM195" s="70">
        <f aca="true" t="shared" si="25" ref="AM195:AM212">IF(F195&gt;100,10,IF(F195&gt;50,7,IF(F195&gt;=20,3,IF(F195&lt;20,0))))</f>
        <v>0</v>
      </c>
      <c r="AN195" s="70">
        <f aca="true" t="shared" si="26" ref="AN195:AN212">IF(G195="",0,VLOOKUP(G195,ThreatLookup,2,FALSE))</f>
        <v>5</v>
      </c>
      <c r="AO195" s="70">
        <f aca="true" t="shared" si="27" ref="AO195:AO212">IF(H195="",0,VLOOKUP(H195,ConsRoleScore,2,FALSE))</f>
        <v>0</v>
      </c>
      <c r="AP195" s="70">
        <f aca="true" t="shared" si="28" ref="AP195:AP212">IF(I195="",0,VLOOKUP(I195,BiologyScore,2,FALSE))</f>
        <v>0</v>
      </c>
      <c r="AQ195" s="70">
        <f aca="true" t="shared" si="29" ref="AQ195:AQ212">IF(J195="",0,VLOOKUP(J195,socioeconomiclookup,2,FALSE))</f>
        <v>0</v>
      </c>
      <c r="AR195" s="70">
        <f aca="true" t="shared" si="30" ref="AR195:AR212">IF(K195="",0,VLOOKUP(K195,scientificlookup,2,FALSE))</f>
        <v>0</v>
      </c>
      <c r="AS195" s="71">
        <f aca="true" t="shared" si="31" ref="AS195:AS212">SUM(AL195:AR195)</f>
        <v>9</v>
      </c>
    </row>
    <row r="196" spans="1:45" ht="12.75">
      <c r="A196" s="76" t="s">
        <v>472</v>
      </c>
      <c r="B196" s="76" t="s">
        <v>485</v>
      </c>
      <c r="C196" s="76" t="s">
        <v>218</v>
      </c>
      <c r="D196" s="76" t="s">
        <v>226</v>
      </c>
      <c r="E196" s="77" t="s">
        <v>33</v>
      </c>
      <c r="F196" s="78">
        <v>6.37523345353524</v>
      </c>
      <c r="G196" s="20" t="s">
        <v>38</v>
      </c>
      <c r="H196" s="20" t="s">
        <v>176</v>
      </c>
      <c r="I196" s="21" t="s">
        <v>15</v>
      </c>
      <c r="J196" s="22" t="s">
        <v>4</v>
      </c>
      <c r="K196" s="23" t="s">
        <v>25</v>
      </c>
      <c r="L196" s="50">
        <f>IF(AS196&gt;0,AS196,"")</f>
        <v>9</v>
      </c>
      <c r="M196" s="17"/>
      <c r="N196" s="19" t="s">
        <v>3</v>
      </c>
      <c r="O196" s="76" t="s">
        <v>506</v>
      </c>
      <c r="P196" s="76" t="s">
        <v>511</v>
      </c>
      <c r="Q196" s="56"/>
      <c r="AL196" s="70">
        <f t="shared" si="24"/>
        <v>4</v>
      </c>
      <c r="AM196" s="70">
        <f t="shared" si="25"/>
        <v>0</v>
      </c>
      <c r="AN196" s="70">
        <f t="shared" si="26"/>
        <v>5</v>
      </c>
      <c r="AO196" s="70">
        <f t="shared" si="27"/>
        <v>0</v>
      </c>
      <c r="AP196" s="70">
        <f t="shared" si="28"/>
        <v>0</v>
      </c>
      <c r="AQ196" s="70">
        <f t="shared" si="29"/>
        <v>0</v>
      </c>
      <c r="AR196" s="70">
        <f t="shared" si="30"/>
        <v>0</v>
      </c>
      <c r="AS196" s="71">
        <f t="shared" si="31"/>
        <v>9</v>
      </c>
    </row>
    <row r="197" spans="1:45" ht="12.75">
      <c r="A197" s="76" t="s">
        <v>472</v>
      </c>
      <c r="B197" s="76" t="s">
        <v>486</v>
      </c>
      <c r="C197" s="76" t="s">
        <v>527</v>
      </c>
      <c r="D197" s="76" t="s">
        <v>258</v>
      </c>
      <c r="E197" s="77" t="s">
        <v>31</v>
      </c>
      <c r="F197" s="78">
        <v>5.89510572348794</v>
      </c>
      <c r="G197" s="20" t="s">
        <v>38</v>
      </c>
      <c r="H197" s="20" t="s">
        <v>13</v>
      </c>
      <c r="I197" s="21" t="s">
        <v>15</v>
      </c>
      <c r="J197" s="22" t="s">
        <v>4</v>
      </c>
      <c r="K197" s="23" t="s">
        <v>25</v>
      </c>
      <c r="L197" s="50">
        <f>IF(AS197&gt;0,AS197,"")</f>
        <v>5</v>
      </c>
      <c r="M197" s="17"/>
      <c r="N197" s="19" t="s">
        <v>3</v>
      </c>
      <c r="O197" s="76" t="s">
        <v>506</v>
      </c>
      <c r="P197" s="76" t="s">
        <v>511</v>
      </c>
      <c r="Q197" s="56"/>
      <c r="AL197" s="70">
        <f t="shared" si="24"/>
        <v>0</v>
      </c>
      <c r="AM197" s="70">
        <f t="shared" si="25"/>
        <v>0</v>
      </c>
      <c r="AN197" s="70">
        <f t="shared" si="26"/>
        <v>5</v>
      </c>
      <c r="AO197" s="70">
        <f t="shared" si="27"/>
        <v>0</v>
      </c>
      <c r="AP197" s="70">
        <f t="shared" si="28"/>
        <v>0</v>
      </c>
      <c r="AQ197" s="70">
        <f t="shared" si="29"/>
        <v>0</v>
      </c>
      <c r="AR197" s="70">
        <f t="shared" si="30"/>
        <v>0</v>
      </c>
      <c r="AS197" s="71">
        <f t="shared" si="31"/>
        <v>5</v>
      </c>
    </row>
    <row r="198" spans="1:45" ht="12.75">
      <c r="A198" s="76" t="s">
        <v>472</v>
      </c>
      <c r="B198" s="76" t="s">
        <v>487</v>
      </c>
      <c r="C198" s="76" t="s">
        <v>218</v>
      </c>
      <c r="D198" s="76" t="s">
        <v>356</v>
      </c>
      <c r="E198" s="77" t="s">
        <v>31</v>
      </c>
      <c r="F198" s="78">
        <v>6.1492897172255</v>
      </c>
      <c r="G198" s="20" t="s">
        <v>37</v>
      </c>
      <c r="H198" s="20" t="s">
        <v>13</v>
      </c>
      <c r="I198" s="21" t="s">
        <v>15</v>
      </c>
      <c r="J198" s="22" t="s">
        <v>4</v>
      </c>
      <c r="K198" s="23" t="s">
        <v>25</v>
      </c>
      <c r="L198" s="50">
        <f>IF(AS198&gt;0,AS198,"")</f>
        <v>10</v>
      </c>
      <c r="M198" s="17"/>
      <c r="N198" s="19" t="s">
        <v>3</v>
      </c>
      <c r="O198" s="76" t="s">
        <v>506</v>
      </c>
      <c r="P198" s="76" t="s">
        <v>511</v>
      </c>
      <c r="Q198" s="85" t="s">
        <v>524</v>
      </c>
      <c r="AL198" s="70">
        <f t="shared" si="24"/>
        <v>0</v>
      </c>
      <c r="AM198" s="70">
        <f t="shared" si="25"/>
        <v>0</v>
      </c>
      <c r="AN198" s="70">
        <f t="shared" si="26"/>
        <v>10</v>
      </c>
      <c r="AO198" s="70">
        <f t="shared" si="27"/>
        <v>0</v>
      </c>
      <c r="AP198" s="70">
        <f t="shared" si="28"/>
        <v>0</v>
      </c>
      <c r="AQ198" s="70">
        <f t="shared" si="29"/>
        <v>0</v>
      </c>
      <c r="AR198" s="70">
        <f t="shared" si="30"/>
        <v>0</v>
      </c>
      <c r="AS198" s="71">
        <f t="shared" si="31"/>
        <v>10</v>
      </c>
    </row>
    <row r="199" spans="1:45" ht="12.75">
      <c r="A199" s="76" t="s">
        <v>472</v>
      </c>
      <c r="B199" s="76" t="s">
        <v>488</v>
      </c>
      <c r="C199" s="76" t="s">
        <v>489</v>
      </c>
      <c r="D199" s="76" t="s">
        <v>254</v>
      </c>
      <c r="E199" s="77" t="s">
        <v>31</v>
      </c>
      <c r="F199" s="78">
        <v>5.89510572348794</v>
      </c>
      <c r="G199" s="20" t="s">
        <v>37</v>
      </c>
      <c r="H199" s="20" t="s">
        <v>176</v>
      </c>
      <c r="I199" s="21" t="s">
        <v>15</v>
      </c>
      <c r="J199" s="22" t="s">
        <v>4</v>
      </c>
      <c r="K199" s="23" t="s">
        <v>25</v>
      </c>
      <c r="L199" s="50">
        <f>IF(AS199&gt;0,AS199,"")</f>
        <v>10</v>
      </c>
      <c r="M199" s="17"/>
      <c r="N199" s="19" t="s">
        <v>3</v>
      </c>
      <c r="O199" s="76" t="s">
        <v>506</v>
      </c>
      <c r="P199" s="76" t="s">
        <v>511</v>
      </c>
      <c r="Q199" s="56"/>
      <c r="AL199" s="70">
        <f t="shared" si="24"/>
        <v>0</v>
      </c>
      <c r="AM199" s="70">
        <f t="shared" si="25"/>
        <v>0</v>
      </c>
      <c r="AN199" s="70">
        <f t="shared" si="26"/>
        <v>10</v>
      </c>
      <c r="AO199" s="70">
        <f t="shared" si="27"/>
        <v>0</v>
      </c>
      <c r="AP199" s="70">
        <f t="shared" si="28"/>
        <v>0</v>
      </c>
      <c r="AQ199" s="70">
        <f t="shared" si="29"/>
        <v>0</v>
      </c>
      <c r="AR199" s="70">
        <f t="shared" si="30"/>
        <v>0</v>
      </c>
      <c r="AS199" s="71">
        <f t="shared" si="31"/>
        <v>10</v>
      </c>
    </row>
    <row r="200" spans="1:45" ht="12.75">
      <c r="A200" s="76" t="s">
        <v>472</v>
      </c>
      <c r="B200" s="76" t="s">
        <v>490</v>
      </c>
      <c r="C200" s="76" t="s">
        <v>218</v>
      </c>
      <c r="D200" s="76" t="s">
        <v>491</v>
      </c>
      <c r="E200" s="77" t="s">
        <v>31</v>
      </c>
      <c r="F200" s="78">
        <v>5.89510572348794</v>
      </c>
      <c r="G200" s="20" t="s">
        <v>38</v>
      </c>
      <c r="H200" s="20" t="s">
        <v>13</v>
      </c>
      <c r="I200" s="21" t="s">
        <v>15</v>
      </c>
      <c r="J200" s="22" t="s">
        <v>4</v>
      </c>
      <c r="K200" s="23" t="s">
        <v>25</v>
      </c>
      <c r="L200" s="50">
        <f>IF(AS200&gt;0,AS200,"")</f>
        <v>5</v>
      </c>
      <c r="M200" s="17"/>
      <c r="N200" s="19" t="s">
        <v>3</v>
      </c>
      <c r="O200" s="76" t="s">
        <v>506</v>
      </c>
      <c r="P200" s="76" t="s">
        <v>511</v>
      </c>
      <c r="Q200" s="56"/>
      <c r="AL200" s="70">
        <f t="shared" si="24"/>
        <v>0</v>
      </c>
      <c r="AM200" s="70">
        <f t="shared" si="25"/>
        <v>0</v>
      </c>
      <c r="AN200" s="70">
        <f t="shared" si="26"/>
        <v>5</v>
      </c>
      <c r="AO200" s="70">
        <f t="shared" si="27"/>
        <v>0</v>
      </c>
      <c r="AP200" s="70">
        <f t="shared" si="28"/>
        <v>0</v>
      </c>
      <c r="AQ200" s="70">
        <f t="shared" si="29"/>
        <v>0</v>
      </c>
      <c r="AR200" s="70">
        <f t="shared" si="30"/>
        <v>0</v>
      </c>
      <c r="AS200" s="71">
        <f t="shared" si="31"/>
        <v>5</v>
      </c>
    </row>
    <row r="201" spans="1:45" ht="12.75">
      <c r="A201" s="92" t="s">
        <v>472</v>
      </c>
      <c r="B201" s="92" t="s">
        <v>492</v>
      </c>
      <c r="C201" s="76" t="s">
        <v>218</v>
      </c>
      <c r="D201" s="76" t="s">
        <v>231</v>
      </c>
      <c r="E201" s="77" t="s">
        <v>28</v>
      </c>
      <c r="F201" s="78">
        <v>6.1492897172255</v>
      </c>
      <c r="G201" s="20" t="s">
        <v>37</v>
      </c>
      <c r="H201" s="20" t="s">
        <v>176</v>
      </c>
      <c r="I201" s="21"/>
      <c r="J201" s="22"/>
      <c r="K201" s="23"/>
      <c r="L201" s="50">
        <f>IF(AS201&gt;0,AS201,"")</f>
        <v>18</v>
      </c>
      <c r="M201" s="17"/>
      <c r="N201" s="19" t="s">
        <v>3</v>
      </c>
      <c r="O201" s="76" t="s">
        <v>506</v>
      </c>
      <c r="P201" s="76" t="s">
        <v>511</v>
      </c>
      <c r="Q201" s="56" t="s">
        <v>531</v>
      </c>
      <c r="AL201" s="70">
        <f t="shared" si="24"/>
        <v>8</v>
      </c>
      <c r="AM201" s="70">
        <f t="shared" si="25"/>
        <v>0</v>
      </c>
      <c r="AN201" s="70">
        <f t="shared" si="26"/>
        <v>10</v>
      </c>
      <c r="AO201" s="70">
        <f t="shared" si="27"/>
        <v>0</v>
      </c>
      <c r="AP201" s="70">
        <f t="shared" si="28"/>
        <v>0</v>
      </c>
      <c r="AQ201" s="70">
        <f t="shared" si="29"/>
        <v>0</v>
      </c>
      <c r="AR201" s="70">
        <f t="shared" si="30"/>
        <v>0</v>
      </c>
      <c r="AS201" s="71">
        <f t="shared" si="31"/>
        <v>18</v>
      </c>
    </row>
    <row r="202" spans="1:45" ht="12.75">
      <c r="A202" s="76" t="s">
        <v>472</v>
      </c>
      <c r="B202" s="76" t="s">
        <v>493</v>
      </c>
      <c r="C202" s="76" t="s">
        <v>218</v>
      </c>
      <c r="D202" s="76" t="s">
        <v>226</v>
      </c>
      <c r="E202" s="77" t="s">
        <v>33</v>
      </c>
      <c r="F202" s="78">
        <v>6.51677313651863</v>
      </c>
      <c r="G202" s="20" t="s">
        <v>38</v>
      </c>
      <c r="H202" s="20" t="s">
        <v>176</v>
      </c>
      <c r="I202" s="21" t="s">
        <v>15</v>
      </c>
      <c r="J202" s="22" t="s">
        <v>4</v>
      </c>
      <c r="K202" s="23" t="s">
        <v>25</v>
      </c>
      <c r="L202" s="50">
        <f>IF(AS202&gt;0,AS202,"")</f>
        <v>9</v>
      </c>
      <c r="M202" s="17"/>
      <c r="N202" s="19" t="s">
        <v>3</v>
      </c>
      <c r="O202" s="76" t="s">
        <v>506</v>
      </c>
      <c r="P202" s="76" t="s">
        <v>511</v>
      </c>
      <c r="Q202" s="56"/>
      <c r="AL202" s="70">
        <f t="shared" si="24"/>
        <v>4</v>
      </c>
      <c r="AM202" s="70">
        <f t="shared" si="25"/>
        <v>0</v>
      </c>
      <c r="AN202" s="70">
        <f t="shared" si="26"/>
        <v>5</v>
      </c>
      <c r="AO202" s="70">
        <f t="shared" si="27"/>
        <v>0</v>
      </c>
      <c r="AP202" s="70">
        <f t="shared" si="28"/>
        <v>0</v>
      </c>
      <c r="AQ202" s="70">
        <f t="shared" si="29"/>
        <v>0</v>
      </c>
      <c r="AR202" s="70">
        <f t="shared" si="30"/>
        <v>0</v>
      </c>
      <c r="AS202" s="71">
        <f t="shared" si="31"/>
        <v>9</v>
      </c>
    </row>
    <row r="203" spans="1:45" ht="12.75">
      <c r="A203" s="76" t="s">
        <v>494</v>
      </c>
      <c r="B203" s="76" t="s">
        <v>495</v>
      </c>
      <c r="C203" s="76" t="s">
        <v>218</v>
      </c>
      <c r="D203" s="76" t="s">
        <v>440</v>
      </c>
      <c r="E203" s="77" t="s">
        <v>31</v>
      </c>
      <c r="F203" s="78">
        <v>6.81843465729998</v>
      </c>
      <c r="G203" s="20" t="s">
        <v>38</v>
      </c>
      <c r="H203" s="20" t="s">
        <v>176</v>
      </c>
      <c r="I203" s="21" t="s">
        <v>15</v>
      </c>
      <c r="J203" s="22" t="s">
        <v>4</v>
      </c>
      <c r="K203" s="23" t="s">
        <v>25</v>
      </c>
      <c r="L203" s="50">
        <f>IF(AS203&gt;0,AS203,"")</f>
        <v>5</v>
      </c>
      <c r="M203" s="17"/>
      <c r="N203" s="19" t="s">
        <v>3</v>
      </c>
      <c r="O203" s="76" t="s">
        <v>506</v>
      </c>
      <c r="P203" s="76" t="s">
        <v>511</v>
      </c>
      <c r="Q203" s="56"/>
      <c r="AL203" s="70">
        <f t="shared" si="24"/>
        <v>0</v>
      </c>
      <c r="AM203" s="70">
        <f t="shared" si="25"/>
        <v>0</v>
      </c>
      <c r="AN203" s="70">
        <f t="shared" si="26"/>
        <v>5</v>
      </c>
      <c r="AO203" s="70">
        <f t="shared" si="27"/>
        <v>0</v>
      </c>
      <c r="AP203" s="70">
        <f t="shared" si="28"/>
        <v>0</v>
      </c>
      <c r="AQ203" s="70">
        <f t="shared" si="29"/>
        <v>0</v>
      </c>
      <c r="AR203" s="70">
        <f t="shared" si="30"/>
        <v>0</v>
      </c>
      <c r="AS203" s="71">
        <f t="shared" si="31"/>
        <v>5</v>
      </c>
    </row>
    <row r="204" spans="1:45" ht="12.75">
      <c r="A204" s="76" t="s">
        <v>494</v>
      </c>
      <c r="B204" s="76" t="s">
        <v>496</v>
      </c>
      <c r="C204" s="76" t="s">
        <v>218</v>
      </c>
      <c r="D204" s="76" t="s">
        <v>403</v>
      </c>
      <c r="E204" s="77" t="s">
        <v>31</v>
      </c>
      <c r="F204" s="78">
        <v>6.81843465729998</v>
      </c>
      <c r="G204" s="20" t="s">
        <v>38</v>
      </c>
      <c r="H204" s="20" t="s">
        <v>176</v>
      </c>
      <c r="I204" s="21" t="s">
        <v>15</v>
      </c>
      <c r="J204" s="22" t="s">
        <v>4</v>
      </c>
      <c r="K204" s="23" t="s">
        <v>25</v>
      </c>
      <c r="L204" s="50">
        <f>IF(AS204&gt;0,AS204,"")</f>
        <v>5</v>
      </c>
      <c r="M204" s="17"/>
      <c r="N204" s="19" t="s">
        <v>3</v>
      </c>
      <c r="O204" s="76" t="s">
        <v>506</v>
      </c>
      <c r="P204" s="76" t="s">
        <v>511</v>
      </c>
      <c r="Q204" s="56"/>
      <c r="AL204" s="70">
        <f t="shared" si="24"/>
        <v>0</v>
      </c>
      <c r="AM204" s="70">
        <f t="shared" si="25"/>
        <v>0</v>
      </c>
      <c r="AN204" s="70">
        <f t="shared" si="26"/>
        <v>5</v>
      </c>
      <c r="AO204" s="70">
        <f t="shared" si="27"/>
        <v>0</v>
      </c>
      <c r="AP204" s="70">
        <f t="shared" si="28"/>
        <v>0</v>
      </c>
      <c r="AQ204" s="70">
        <f t="shared" si="29"/>
        <v>0</v>
      </c>
      <c r="AR204" s="70">
        <f t="shared" si="30"/>
        <v>0</v>
      </c>
      <c r="AS204" s="71">
        <f t="shared" si="31"/>
        <v>5</v>
      </c>
    </row>
    <row r="205" spans="1:45" ht="12.75">
      <c r="A205" s="76" t="s">
        <v>494</v>
      </c>
      <c r="B205" s="76" t="s">
        <v>497</v>
      </c>
      <c r="C205" s="76" t="s">
        <v>218</v>
      </c>
      <c r="D205" s="76" t="s">
        <v>226</v>
      </c>
      <c r="E205" s="77" t="s">
        <v>31</v>
      </c>
      <c r="F205" s="78">
        <v>6.81843465729998</v>
      </c>
      <c r="G205" s="20" t="s">
        <v>38</v>
      </c>
      <c r="H205" s="20" t="s">
        <v>176</v>
      </c>
      <c r="I205" s="21" t="s">
        <v>15</v>
      </c>
      <c r="J205" s="22" t="s">
        <v>4</v>
      </c>
      <c r="K205" s="23" t="s">
        <v>25</v>
      </c>
      <c r="L205" s="50">
        <f>IF(AS205&gt;0,AS205,"")</f>
        <v>5</v>
      </c>
      <c r="M205" s="17"/>
      <c r="N205" s="19" t="s">
        <v>3</v>
      </c>
      <c r="O205" s="76" t="s">
        <v>506</v>
      </c>
      <c r="P205" s="76" t="s">
        <v>511</v>
      </c>
      <c r="Q205" s="56"/>
      <c r="AL205" s="70">
        <f t="shared" si="24"/>
        <v>0</v>
      </c>
      <c r="AM205" s="70">
        <f t="shared" si="25"/>
        <v>0</v>
      </c>
      <c r="AN205" s="70">
        <f t="shared" si="26"/>
        <v>5</v>
      </c>
      <c r="AO205" s="70">
        <f t="shared" si="27"/>
        <v>0</v>
      </c>
      <c r="AP205" s="70">
        <f t="shared" si="28"/>
        <v>0</v>
      </c>
      <c r="AQ205" s="70">
        <f t="shared" si="29"/>
        <v>0</v>
      </c>
      <c r="AR205" s="70">
        <f t="shared" si="30"/>
        <v>0</v>
      </c>
      <c r="AS205" s="71">
        <f t="shared" si="31"/>
        <v>5</v>
      </c>
    </row>
    <row r="206" spans="1:45" ht="12.75">
      <c r="A206" s="83" t="s">
        <v>494</v>
      </c>
      <c r="B206" s="84" t="s">
        <v>525</v>
      </c>
      <c r="C206" s="9"/>
      <c r="D206" s="84" t="s">
        <v>526</v>
      </c>
      <c r="E206" s="82"/>
      <c r="F206" s="89"/>
      <c r="G206" s="20"/>
      <c r="H206" s="20" t="s">
        <v>176</v>
      </c>
      <c r="I206" s="21" t="s">
        <v>15</v>
      </c>
      <c r="J206" s="22" t="s">
        <v>4</v>
      </c>
      <c r="K206" s="23" t="s">
        <v>25</v>
      </c>
      <c r="L206" s="50">
        <f>AS206</f>
        <v>0</v>
      </c>
      <c r="M206" s="17"/>
      <c r="N206" s="19" t="s">
        <v>4</v>
      </c>
      <c r="O206" s="76" t="s">
        <v>506</v>
      </c>
      <c r="P206" s="76" t="s">
        <v>511</v>
      </c>
      <c r="Q206" s="56"/>
      <c r="AL206" s="70">
        <f t="shared" si="24"/>
        <v>0</v>
      </c>
      <c r="AM206" s="70">
        <f t="shared" si="25"/>
        <v>0</v>
      </c>
      <c r="AN206" s="70">
        <f t="shared" si="26"/>
        <v>0</v>
      </c>
      <c r="AO206" s="70">
        <f t="shared" si="27"/>
        <v>0</v>
      </c>
      <c r="AP206" s="70">
        <f t="shared" si="28"/>
        <v>0</v>
      </c>
      <c r="AQ206" s="70">
        <f t="shared" si="29"/>
        <v>0</v>
      </c>
      <c r="AR206" s="70">
        <f t="shared" si="30"/>
        <v>0</v>
      </c>
      <c r="AS206" s="71">
        <f t="shared" si="31"/>
        <v>0</v>
      </c>
    </row>
    <row r="207" spans="1:45" ht="12.75">
      <c r="A207" s="91" t="s">
        <v>498</v>
      </c>
      <c r="B207" s="91" t="s">
        <v>499</v>
      </c>
      <c r="C207" s="76" t="s">
        <v>218</v>
      </c>
      <c r="D207" s="76" t="s">
        <v>221</v>
      </c>
      <c r="E207" s="77" t="s">
        <v>28</v>
      </c>
      <c r="F207" s="78">
        <v>19.3039199472745</v>
      </c>
      <c r="G207" s="20"/>
      <c r="H207" s="20"/>
      <c r="I207" s="21"/>
      <c r="J207" s="22"/>
      <c r="K207" s="23"/>
      <c r="L207" s="50">
        <f>IF(AS207&gt;0,AS207,"")</f>
        <v>8</v>
      </c>
      <c r="M207" s="17"/>
      <c r="N207" s="19" t="s">
        <v>3</v>
      </c>
      <c r="O207" s="76" t="s">
        <v>512</v>
      </c>
      <c r="P207" s="76" t="s">
        <v>513</v>
      </c>
      <c r="Q207" s="56" t="s">
        <v>531</v>
      </c>
      <c r="AL207" s="70">
        <f t="shared" si="24"/>
        <v>8</v>
      </c>
      <c r="AM207" s="70">
        <f t="shared" si="25"/>
        <v>0</v>
      </c>
      <c r="AN207" s="70">
        <f t="shared" si="26"/>
        <v>0</v>
      </c>
      <c r="AO207" s="70">
        <f t="shared" si="27"/>
        <v>0</v>
      </c>
      <c r="AP207" s="70">
        <f t="shared" si="28"/>
        <v>0</v>
      </c>
      <c r="AQ207" s="70">
        <f t="shared" si="29"/>
        <v>0</v>
      </c>
      <c r="AR207" s="70">
        <f t="shared" si="30"/>
        <v>0</v>
      </c>
      <c r="AS207" s="71">
        <f t="shared" si="31"/>
        <v>8</v>
      </c>
    </row>
    <row r="208" spans="1:45" ht="12.75">
      <c r="A208" s="76" t="s">
        <v>498</v>
      </c>
      <c r="B208" s="76" t="s">
        <v>363</v>
      </c>
      <c r="C208" s="76" t="s">
        <v>218</v>
      </c>
      <c r="D208" s="76" t="s">
        <v>231</v>
      </c>
      <c r="E208" s="77" t="s">
        <v>28</v>
      </c>
      <c r="F208" s="78">
        <v>19.3039199472745</v>
      </c>
      <c r="G208" s="20" t="s">
        <v>37</v>
      </c>
      <c r="H208" s="20" t="s">
        <v>176</v>
      </c>
      <c r="I208" s="21"/>
      <c r="J208" s="22"/>
      <c r="K208" s="23"/>
      <c r="L208" s="50">
        <f>IF(AS208&gt;0,AS208,"")</f>
        <v>18</v>
      </c>
      <c r="M208" s="17"/>
      <c r="N208" s="19" t="s">
        <v>3</v>
      </c>
      <c r="O208" s="76" t="s">
        <v>512</v>
      </c>
      <c r="P208" s="76" t="s">
        <v>513</v>
      </c>
      <c r="Q208" s="56"/>
      <c r="AL208" s="70">
        <f t="shared" si="24"/>
        <v>8</v>
      </c>
      <c r="AM208" s="70">
        <f t="shared" si="25"/>
        <v>0</v>
      </c>
      <c r="AN208" s="70">
        <f t="shared" si="26"/>
        <v>10</v>
      </c>
      <c r="AO208" s="70">
        <f t="shared" si="27"/>
        <v>0</v>
      </c>
      <c r="AP208" s="70">
        <f t="shared" si="28"/>
        <v>0</v>
      </c>
      <c r="AQ208" s="70">
        <f t="shared" si="29"/>
        <v>0</v>
      </c>
      <c r="AR208" s="70">
        <f t="shared" si="30"/>
        <v>0</v>
      </c>
      <c r="AS208" s="71">
        <f t="shared" si="31"/>
        <v>18</v>
      </c>
    </row>
    <row r="209" spans="1:45" ht="12.75">
      <c r="A209" s="76" t="s">
        <v>498</v>
      </c>
      <c r="B209" s="76" t="s">
        <v>500</v>
      </c>
      <c r="C209" s="76" t="s">
        <v>218</v>
      </c>
      <c r="D209" s="76" t="s">
        <v>221</v>
      </c>
      <c r="E209" s="77" t="s">
        <v>28</v>
      </c>
      <c r="F209" s="78">
        <v>19.3039199472745</v>
      </c>
      <c r="G209" s="20" t="s">
        <v>209</v>
      </c>
      <c r="H209" s="20" t="s">
        <v>176</v>
      </c>
      <c r="I209" s="21" t="s">
        <v>15</v>
      </c>
      <c r="J209" s="22" t="s">
        <v>4</v>
      </c>
      <c r="K209" s="23" t="s">
        <v>25</v>
      </c>
      <c r="L209" s="50">
        <f>IF(AS209&gt;0,AS209,"")</f>
        <v>8</v>
      </c>
      <c r="M209" s="17"/>
      <c r="N209" s="19" t="s">
        <v>3</v>
      </c>
      <c r="O209" s="76" t="s">
        <v>512</v>
      </c>
      <c r="P209" s="76" t="s">
        <v>513</v>
      </c>
      <c r="Q209" s="56"/>
      <c r="AL209" s="70">
        <f t="shared" si="24"/>
        <v>8</v>
      </c>
      <c r="AM209" s="70">
        <f t="shared" si="25"/>
        <v>0</v>
      </c>
      <c r="AN209" s="70">
        <f t="shared" si="26"/>
        <v>0</v>
      </c>
      <c r="AO209" s="70">
        <f t="shared" si="27"/>
        <v>0</v>
      </c>
      <c r="AP209" s="70">
        <f t="shared" si="28"/>
        <v>0</v>
      </c>
      <c r="AQ209" s="70">
        <f t="shared" si="29"/>
        <v>0</v>
      </c>
      <c r="AR209" s="70">
        <f t="shared" si="30"/>
        <v>0</v>
      </c>
      <c r="AS209" s="71">
        <f t="shared" si="31"/>
        <v>8</v>
      </c>
    </row>
    <row r="210" spans="1:45" ht="12.75">
      <c r="A210" s="91" t="s">
        <v>501</v>
      </c>
      <c r="B210" s="91" t="s">
        <v>502</v>
      </c>
      <c r="C210" s="76" t="s">
        <v>218</v>
      </c>
      <c r="D210" s="76" t="s">
        <v>221</v>
      </c>
      <c r="E210" s="77" t="s">
        <v>28</v>
      </c>
      <c r="F210" s="78">
        <v>15.6562282135058</v>
      </c>
      <c r="G210" s="20"/>
      <c r="H210" s="20"/>
      <c r="I210" s="21"/>
      <c r="J210" s="22"/>
      <c r="K210" s="23"/>
      <c r="L210" s="50">
        <f>IF(AS210&gt;0,AS210,"")</f>
        <v>8</v>
      </c>
      <c r="M210" s="17"/>
      <c r="N210" s="19" t="s">
        <v>3</v>
      </c>
      <c r="O210" s="76" t="s">
        <v>512</v>
      </c>
      <c r="P210" s="76" t="s">
        <v>513</v>
      </c>
      <c r="Q210" s="56" t="s">
        <v>531</v>
      </c>
      <c r="AL210" s="70">
        <f t="shared" si="24"/>
        <v>8</v>
      </c>
      <c r="AM210" s="70">
        <f t="shared" si="25"/>
        <v>0</v>
      </c>
      <c r="AN210" s="70">
        <f t="shared" si="26"/>
        <v>0</v>
      </c>
      <c r="AO210" s="70">
        <f t="shared" si="27"/>
        <v>0</v>
      </c>
      <c r="AP210" s="70">
        <f t="shared" si="28"/>
        <v>0</v>
      </c>
      <c r="AQ210" s="70">
        <f t="shared" si="29"/>
        <v>0</v>
      </c>
      <c r="AR210" s="70">
        <f t="shared" si="30"/>
        <v>0</v>
      </c>
      <c r="AS210" s="71">
        <f t="shared" si="31"/>
        <v>8</v>
      </c>
    </row>
    <row r="211" spans="1:45" ht="12.75">
      <c r="A211" s="76" t="s">
        <v>501</v>
      </c>
      <c r="B211" s="76" t="s">
        <v>503</v>
      </c>
      <c r="C211" s="76" t="s">
        <v>218</v>
      </c>
      <c r="D211" s="76" t="s">
        <v>221</v>
      </c>
      <c r="E211" s="77" t="s">
        <v>28</v>
      </c>
      <c r="F211" s="78">
        <v>15.6562282135058</v>
      </c>
      <c r="G211" s="20" t="s">
        <v>209</v>
      </c>
      <c r="H211" s="20" t="s">
        <v>176</v>
      </c>
      <c r="I211" s="21" t="s">
        <v>15</v>
      </c>
      <c r="J211" s="22" t="s">
        <v>4</v>
      </c>
      <c r="K211" s="23" t="s">
        <v>25</v>
      </c>
      <c r="L211" s="50">
        <f>IF(AS211&gt;0,AS211,"")</f>
        <v>8</v>
      </c>
      <c r="M211" s="17"/>
      <c r="N211" s="19" t="s">
        <v>3</v>
      </c>
      <c r="O211" s="76" t="s">
        <v>512</v>
      </c>
      <c r="P211" s="76" t="s">
        <v>513</v>
      </c>
      <c r="Q211" s="56"/>
      <c r="AL211" s="70">
        <f t="shared" si="24"/>
        <v>8</v>
      </c>
      <c r="AM211" s="70">
        <f t="shared" si="25"/>
        <v>0</v>
      </c>
      <c r="AN211" s="70">
        <f t="shared" si="26"/>
        <v>0</v>
      </c>
      <c r="AO211" s="70">
        <f t="shared" si="27"/>
        <v>0</v>
      </c>
      <c r="AP211" s="70">
        <f t="shared" si="28"/>
        <v>0</v>
      </c>
      <c r="AQ211" s="70">
        <f t="shared" si="29"/>
        <v>0</v>
      </c>
      <c r="AR211" s="70">
        <f t="shared" si="30"/>
        <v>0</v>
      </c>
      <c r="AS211" s="71">
        <f t="shared" si="31"/>
        <v>8</v>
      </c>
    </row>
    <row r="212" spans="1:45" ht="12.75">
      <c r="A212" s="91" t="s">
        <v>501</v>
      </c>
      <c r="B212" s="91" t="s">
        <v>480</v>
      </c>
      <c r="C212" s="76" t="s">
        <v>218</v>
      </c>
      <c r="D212" s="76" t="s">
        <v>221</v>
      </c>
      <c r="E212" s="77" t="s">
        <v>28</v>
      </c>
      <c r="F212" s="78">
        <v>15.6562282135058</v>
      </c>
      <c r="G212" s="20"/>
      <c r="H212" s="20"/>
      <c r="I212" s="21"/>
      <c r="J212" s="22"/>
      <c r="K212" s="23"/>
      <c r="L212" s="50">
        <f>IF(AS212&gt;0,AS212,"")</f>
        <v>8</v>
      </c>
      <c r="M212" s="17"/>
      <c r="N212" s="19" t="s">
        <v>3</v>
      </c>
      <c r="O212" s="76" t="s">
        <v>512</v>
      </c>
      <c r="P212" s="76" t="s">
        <v>513</v>
      </c>
      <c r="Q212" s="56" t="s">
        <v>531</v>
      </c>
      <c r="AL212" s="70">
        <f t="shared" si="24"/>
        <v>8</v>
      </c>
      <c r="AM212" s="70">
        <f t="shared" si="25"/>
        <v>0</v>
      </c>
      <c r="AN212" s="70">
        <f t="shared" si="26"/>
        <v>0</v>
      </c>
      <c r="AO212" s="70">
        <f t="shared" si="27"/>
        <v>0</v>
      </c>
      <c r="AP212" s="70">
        <f t="shared" si="28"/>
        <v>0</v>
      </c>
      <c r="AQ212" s="70">
        <f t="shared" si="29"/>
        <v>0</v>
      </c>
      <c r="AR212" s="70">
        <f t="shared" si="30"/>
        <v>0</v>
      </c>
      <c r="AS212" s="71">
        <f t="shared" si="31"/>
        <v>8</v>
      </c>
    </row>
    <row r="213" spans="1:45" ht="12.75">
      <c r="A213" s="92" t="s">
        <v>501</v>
      </c>
      <c r="B213" s="92" t="s">
        <v>504</v>
      </c>
      <c r="C213" s="76" t="s">
        <v>218</v>
      </c>
      <c r="D213" s="76" t="s">
        <v>505</v>
      </c>
      <c r="E213" s="77" t="s">
        <v>28</v>
      </c>
      <c r="F213" s="78">
        <v>15.6562282135058</v>
      </c>
      <c r="G213" s="20" t="s">
        <v>37</v>
      </c>
      <c r="H213" s="20" t="s">
        <v>176</v>
      </c>
      <c r="I213" s="21"/>
      <c r="J213" s="22"/>
      <c r="K213" s="23"/>
      <c r="L213" s="50">
        <f>IF(AS213&gt;0,AS213,"")</f>
      </c>
      <c r="M213" s="17"/>
      <c r="N213" s="19" t="s">
        <v>3</v>
      </c>
      <c r="O213" s="76" t="s">
        <v>512</v>
      </c>
      <c r="P213" s="76" t="s">
        <v>513</v>
      </c>
      <c r="Q213" s="56" t="s">
        <v>531</v>
      </c>
      <c r="AL213" s="70"/>
      <c r="AM213" s="70"/>
      <c r="AN213" s="70"/>
      <c r="AO213" s="70"/>
      <c r="AP213" s="70"/>
      <c r="AQ213" s="70"/>
      <c r="AR213" s="70"/>
      <c r="AS213" s="71"/>
    </row>
    <row r="214" spans="1:45" ht="12.75">
      <c r="A214" s="76"/>
      <c r="B214" s="76"/>
      <c r="C214" s="76"/>
      <c r="D214" s="76"/>
      <c r="E214" s="77"/>
      <c r="F214" s="78"/>
      <c r="G214" s="20"/>
      <c r="H214" s="20"/>
      <c r="I214" s="21"/>
      <c r="J214" s="22"/>
      <c r="K214" s="23"/>
      <c r="L214" s="50">
        <f>IF(AS214&gt;0,AS214,"")</f>
      </c>
      <c r="M214" s="17"/>
      <c r="N214" s="19"/>
      <c r="O214" s="76"/>
      <c r="P214" s="76"/>
      <c r="Q214" s="56"/>
      <c r="AL214" s="70">
        <f>IF(E214="",0,VLOOKUP(E214,RedLookup,2,FALSE))</f>
        <v>0</v>
      </c>
      <c r="AM214" s="70">
        <f>IF(F214&gt;100,10,IF(F214&gt;50,7,IF(F214&gt;=20,3,IF(F214&lt;20,0))))</f>
        <v>0</v>
      </c>
      <c r="AN214" s="70">
        <f>IF(G214="",0,VLOOKUP(G214,ThreatLookup,2,FALSE))</f>
        <v>0</v>
      </c>
      <c r="AO214" s="70">
        <f>IF(H214="",0,VLOOKUP(H214,ConsRoleScore,2,FALSE))</f>
        <v>0</v>
      </c>
      <c r="AP214" s="70">
        <f>IF(I214="",0,VLOOKUP(I214,BiologyScore,2,FALSE))</f>
        <v>0</v>
      </c>
      <c r="AQ214" s="70">
        <f>IF(J214="",0,VLOOKUP(J214,socioeconomiclookup,2,FALSE))</f>
        <v>0</v>
      </c>
      <c r="AR214" s="70">
        <f>IF(K214="",0,VLOOKUP(K214,scientificlookup,2,FALSE))</f>
        <v>0</v>
      </c>
      <c r="AS214" s="71">
        <f>SUM(AL214:AR214)</f>
        <v>0</v>
      </c>
    </row>
    <row r="215" spans="38:45" ht="12.75">
      <c r="AL215" s="70">
        <f>IF(E215="",0,VLOOKUP(E215,RedLookup,2,FALSE))</f>
        <v>0</v>
      </c>
      <c r="AM215" s="70" t="e">
        <f>IF(#REF!&gt;100,10,IF(#REF!&gt;50,7,IF(#REF!&gt;=20,3,IF(#REF!&lt;20,0))))</f>
        <v>#REF!</v>
      </c>
      <c r="AN215" s="70">
        <f>IF(G215="",0,VLOOKUP(G215,ThreatLookup,2,FALSE))</f>
        <v>0</v>
      </c>
      <c r="AO215" s="70">
        <f>IF(H215="",0,VLOOKUP(H215,ConsRoleScore,2,FALSE))</f>
        <v>0</v>
      </c>
      <c r="AP215" s="70">
        <f>IF(I215="",0,VLOOKUP(I215,BiologyScore,2,FALSE))</f>
        <v>0</v>
      </c>
      <c r="AQ215" s="70">
        <f>IF(J215="",0,VLOOKUP(J215,socioeconomiclookup,2,FALSE))</f>
        <v>0</v>
      </c>
      <c r="AR215" s="70">
        <f>IF(K215="",0,VLOOKUP(K215,scientificlookup,2,FALSE))</f>
        <v>0</v>
      </c>
      <c r="AS215" s="71" t="e">
        <f>SUM(AL215:AR215)</f>
        <v>#REF!</v>
      </c>
    </row>
    <row r="227" ht="12.75">
      <c r="A227" s="3"/>
    </row>
  </sheetData>
  <sheetProtection/>
  <autoFilter ref="A2:P214"/>
  <mergeCells count="4">
    <mergeCell ref="N1:N2"/>
    <mergeCell ref="K1:L1"/>
    <mergeCell ref="I1:J1"/>
    <mergeCell ref="M1:M2"/>
  </mergeCells>
  <conditionalFormatting sqref="L3:L214">
    <cfRule type="expression" priority="21" dxfId="2" stopIfTrue="1">
      <formula>ISERROR(L3)</formula>
    </cfRule>
  </conditionalFormatting>
  <conditionalFormatting sqref="A3:C214">
    <cfRule type="expression" priority="24" dxfId="1" stopIfTrue="1">
      <formula>#REF!="No"</formula>
    </cfRule>
    <cfRule type="expression" priority="25" dxfId="0" stopIfTrue="1">
      <formula>#REF!="Yes"</formula>
    </cfRule>
  </conditionalFormatting>
  <dataValidations count="7">
    <dataValidation type="list" allowBlank="1" showInputMessage="1" showErrorMessage="1" error="Please enter Yes or No in this cell." sqref="N3:N214">
      <formula1>"Yes,No"</formula1>
    </dataValidation>
    <dataValidation type="list" allowBlank="1" showInputMessage="1" showErrorMessage="1" sqref="K3:K214">
      <formula1>scientific</formula1>
    </dataValidation>
    <dataValidation type="list" allowBlank="1" showInputMessage="1" showErrorMessage="1" sqref="J3:J214">
      <formula1>socioeconomic</formula1>
    </dataValidation>
    <dataValidation type="list" allowBlank="1" showInputMessage="1" showErrorMessage="1" sqref="I3:I214">
      <formula1>Biology</formula1>
    </dataValidation>
    <dataValidation type="list" allowBlank="1" showInputMessage="1" showErrorMessage="1" sqref="H3:H214">
      <formula1>ConsRole3</formula1>
    </dataValidation>
    <dataValidation type="list" allowBlank="1" showInputMessage="1" showErrorMessage="1" sqref="E3:E214">
      <formula1>RedList2</formula1>
    </dataValidation>
    <dataValidation type="list" allowBlank="1" showInputMessage="1" showErrorMessage="1" sqref="G3:G214">
      <formula1>Threat2</formula1>
    </dataValidation>
  </dataValidations>
  <hyperlinks>
    <hyperlink ref="E2" location="RedListHelp" tooltip="Click here for help..." display="Red List Status"/>
    <hyperlink ref="H2" location="ConservationHelp" tooltip="Click here for help..." display="Conservation Role"/>
    <hyperlink ref="F2" location="PhylogeneticHelp" tooltip="Click here for help..." display="PhylogeneticHelp"/>
    <hyperlink ref="I2" location="BiologicalHelp" tooltip="Click here for help..." display="Biological distinctiveness"/>
    <hyperlink ref="J2" location="CulturalHelp" tooltip="Click here for help..." display="CulturalHelp"/>
    <hyperlink ref="K2" location="ScientificHelp" tooltip="Click here for help..." display="Scientific importance"/>
    <hyperlink ref="G2" location="ThreatHelp" tooltip="Click here for help..." display="Threat Mitigation"/>
  </hyperlink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K24"/>
  <sheetViews>
    <sheetView zoomScalePageLayoutView="0" workbookViewId="0" topLeftCell="A1">
      <selection activeCell="G5" sqref="G5"/>
    </sheetView>
  </sheetViews>
  <sheetFormatPr defaultColWidth="9.140625" defaultRowHeight="12.75"/>
  <cols>
    <col min="1" max="1" width="35.421875" style="0" customWidth="1"/>
    <col min="4" max="4" width="45.00390625" style="0" customWidth="1"/>
    <col min="5" max="5" width="8.00390625" style="0" customWidth="1"/>
    <col min="7" max="7" width="22.7109375" style="0" customWidth="1"/>
    <col min="8" max="8" width="7.421875" style="0" customWidth="1"/>
    <col min="10" max="10" width="47.7109375" style="0" customWidth="1"/>
  </cols>
  <sheetData>
    <row r="1" spans="1:11" ht="12.75">
      <c r="A1" s="3" t="s">
        <v>155</v>
      </c>
      <c r="B1" s="3" t="s">
        <v>7</v>
      </c>
      <c r="D1" s="3" t="s">
        <v>10</v>
      </c>
      <c r="E1" s="3" t="s">
        <v>7</v>
      </c>
      <c r="G1" s="3" t="s">
        <v>11</v>
      </c>
      <c r="H1" s="3" t="s">
        <v>7</v>
      </c>
      <c r="J1" s="3"/>
      <c r="K1" s="3"/>
    </row>
    <row r="2" spans="1:10" ht="14.25" customHeight="1">
      <c r="A2" t="s">
        <v>45</v>
      </c>
      <c r="B2">
        <v>20</v>
      </c>
      <c r="D2" s="4" t="s">
        <v>35</v>
      </c>
      <c r="E2">
        <v>20</v>
      </c>
      <c r="G2" t="s">
        <v>8</v>
      </c>
      <c r="H2">
        <v>20</v>
      </c>
      <c r="J2" s="4"/>
    </row>
    <row r="3" spans="1:10" ht="14.25" customHeight="1">
      <c r="A3" s="2" t="s">
        <v>32</v>
      </c>
      <c r="B3" s="2">
        <v>20</v>
      </c>
      <c r="D3" s="4" t="s">
        <v>36</v>
      </c>
      <c r="E3">
        <v>10</v>
      </c>
      <c r="G3" t="s">
        <v>9</v>
      </c>
      <c r="H3">
        <v>16</v>
      </c>
      <c r="J3" s="4"/>
    </row>
    <row r="4" spans="1:10" ht="14.25" customHeight="1">
      <c r="A4" s="2" t="s">
        <v>30</v>
      </c>
      <c r="B4" s="2">
        <v>16</v>
      </c>
      <c r="D4" s="4" t="s">
        <v>37</v>
      </c>
      <c r="E4">
        <v>10</v>
      </c>
      <c r="G4" t="s">
        <v>12</v>
      </c>
      <c r="H4">
        <v>8</v>
      </c>
      <c r="J4" s="4"/>
    </row>
    <row r="5" spans="1:8" ht="15" customHeight="1">
      <c r="A5" s="2" t="s">
        <v>29</v>
      </c>
      <c r="B5" s="2">
        <v>12</v>
      </c>
      <c r="D5" s="4" t="s">
        <v>38</v>
      </c>
      <c r="E5">
        <v>5</v>
      </c>
      <c r="G5" t="s">
        <v>215</v>
      </c>
      <c r="H5">
        <v>4</v>
      </c>
    </row>
    <row r="6" spans="1:8" ht="15.75" customHeight="1">
      <c r="A6" s="2" t="s">
        <v>28</v>
      </c>
      <c r="B6" s="2">
        <v>8</v>
      </c>
      <c r="D6" s="4" t="s">
        <v>39</v>
      </c>
      <c r="E6">
        <v>2</v>
      </c>
      <c r="G6" t="s">
        <v>13</v>
      </c>
      <c r="H6">
        <v>0</v>
      </c>
    </row>
    <row r="7" spans="1:8" ht="12" customHeight="1">
      <c r="A7" s="2" t="s">
        <v>33</v>
      </c>
      <c r="B7" s="2">
        <v>4</v>
      </c>
      <c r="D7" s="4" t="s">
        <v>208</v>
      </c>
      <c r="E7">
        <v>0</v>
      </c>
      <c r="G7" t="s">
        <v>176</v>
      </c>
      <c r="H7">
        <v>0</v>
      </c>
    </row>
    <row r="8" spans="1:11" ht="12.75">
      <c r="A8" s="2" t="s">
        <v>31</v>
      </c>
      <c r="B8" s="2">
        <v>0</v>
      </c>
      <c r="D8" s="4" t="s">
        <v>209</v>
      </c>
      <c r="E8">
        <v>0</v>
      </c>
      <c r="J8" s="3" t="s">
        <v>20</v>
      </c>
      <c r="K8" s="3" t="s">
        <v>7</v>
      </c>
    </row>
    <row r="9" spans="1:11" ht="12.75">
      <c r="A9" s="73" t="s">
        <v>201</v>
      </c>
      <c r="B9" s="2">
        <v>0</v>
      </c>
      <c r="J9" s="4" t="s">
        <v>17</v>
      </c>
      <c r="K9">
        <v>10</v>
      </c>
    </row>
    <row r="10" spans="1:11" ht="12.75">
      <c r="A10" s="5"/>
      <c r="D10" s="3" t="s">
        <v>21</v>
      </c>
      <c r="E10" s="3" t="s">
        <v>7</v>
      </c>
      <c r="G10" s="3" t="s">
        <v>34</v>
      </c>
      <c r="J10" s="4" t="s">
        <v>18</v>
      </c>
      <c r="K10">
        <v>7</v>
      </c>
    </row>
    <row r="11" spans="1:11" ht="12.75">
      <c r="A11" s="4"/>
      <c r="D11" s="4" t="s">
        <v>3</v>
      </c>
      <c r="E11">
        <v>10</v>
      </c>
      <c r="G11" s="4" t="s">
        <v>3</v>
      </c>
      <c r="H11">
        <v>20</v>
      </c>
      <c r="J11" s="4" t="s">
        <v>19</v>
      </c>
      <c r="K11">
        <v>3</v>
      </c>
    </row>
    <row r="12" spans="1:11" ht="12.75">
      <c r="A12" s="4"/>
      <c r="D12" s="4" t="s">
        <v>4</v>
      </c>
      <c r="E12">
        <v>0</v>
      </c>
      <c r="G12" s="4" t="s">
        <v>4</v>
      </c>
      <c r="H12">
        <v>0</v>
      </c>
      <c r="J12" s="4" t="s">
        <v>6</v>
      </c>
      <c r="K12">
        <v>0</v>
      </c>
    </row>
    <row r="13" ht="12.75">
      <c r="A13" s="4"/>
    </row>
    <row r="14" spans="1:8" ht="12.75">
      <c r="A14" s="4"/>
      <c r="G14" s="3" t="s">
        <v>41</v>
      </c>
      <c r="H14" s="3" t="s">
        <v>7</v>
      </c>
    </row>
    <row r="15" spans="4:11" ht="12.75">
      <c r="D15" s="3" t="s">
        <v>16</v>
      </c>
      <c r="E15" s="3" t="s">
        <v>7</v>
      </c>
      <c r="G15">
        <v>9</v>
      </c>
      <c r="H15">
        <v>7</v>
      </c>
      <c r="J15" s="3" t="s">
        <v>22</v>
      </c>
      <c r="K15" s="3" t="s">
        <v>7</v>
      </c>
    </row>
    <row r="16" spans="4:11" ht="12.75">
      <c r="D16" s="4" t="s">
        <v>40</v>
      </c>
      <c r="E16">
        <v>10</v>
      </c>
      <c r="G16">
        <v>8</v>
      </c>
      <c r="H16">
        <v>7</v>
      </c>
      <c r="J16" s="4" t="s">
        <v>3</v>
      </c>
      <c r="K16">
        <v>5</v>
      </c>
    </row>
    <row r="17" spans="1:11" ht="12.75">
      <c r="A17" s="3" t="s">
        <v>156</v>
      </c>
      <c r="D17" s="4" t="s">
        <v>14</v>
      </c>
      <c r="E17">
        <v>5</v>
      </c>
      <c r="G17">
        <v>7</v>
      </c>
      <c r="H17">
        <v>7</v>
      </c>
      <c r="J17" s="4" t="s">
        <v>4</v>
      </c>
      <c r="K17">
        <v>0</v>
      </c>
    </row>
    <row r="18" spans="1:8" ht="12.75">
      <c r="A18" s="49" t="s">
        <v>177</v>
      </c>
      <c r="B18">
        <v>20</v>
      </c>
      <c r="D18" s="4" t="s">
        <v>15</v>
      </c>
      <c r="E18">
        <v>0</v>
      </c>
      <c r="G18">
        <v>6</v>
      </c>
      <c r="H18">
        <v>7</v>
      </c>
    </row>
    <row r="19" spans="1:8" ht="12.75">
      <c r="A19" s="49" t="s">
        <v>157</v>
      </c>
      <c r="B19">
        <v>16</v>
      </c>
      <c r="G19">
        <v>5</v>
      </c>
      <c r="H19">
        <v>3</v>
      </c>
    </row>
    <row r="20" spans="1:11" ht="12.75">
      <c r="A20" s="49" t="s">
        <v>158</v>
      </c>
      <c r="B20">
        <v>12</v>
      </c>
      <c r="G20">
        <v>4</v>
      </c>
      <c r="H20">
        <v>3</v>
      </c>
      <c r="J20" s="3" t="s">
        <v>26</v>
      </c>
      <c r="K20" s="3" t="s">
        <v>7</v>
      </c>
    </row>
    <row r="21" spans="1:11" ht="12.75">
      <c r="A21" s="49" t="s">
        <v>159</v>
      </c>
      <c r="B21">
        <v>8</v>
      </c>
      <c r="G21">
        <v>3</v>
      </c>
      <c r="H21">
        <v>3</v>
      </c>
      <c r="J21" s="4" t="s">
        <v>23</v>
      </c>
      <c r="K21">
        <v>5</v>
      </c>
    </row>
    <row r="22" spans="1:11" ht="12.75">
      <c r="A22" s="49" t="s">
        <v>176</v>
      </c>
      <c r="B22">
        <v>0</v>
      </c>
      <c r="G22">
        <v>2</v>
      </c>
      <c r="H22">
        <v>0</v>
      </c>
      <c r="J22" s="4" t="s">
        <v>24</v>
      </c>
      <c r="K22">
        <v>3</v>
      </c>
    </row>
    <row r="23" spans="1:11" ht="12.75">
      <c r="A23" s="4"/>
      <c r="G23">
        <v>1</v>
      </c>
      <c r="H23">
        <v>0</v>
      </c>
      <c r="J23" s="4" t="s">
        <v>25</v>
      </c>
      <c r="K23">
        <v>0</v>
      </c>
    </row>
    <row r="24" spans="7:8" ht="12.75">
      <c r="G24">
        <v>0</v>
      </c>
      <c r="H24">
        <v>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L246"/>
  <sheetViews>
    <sheetView zoomScalePageLayoutView="0" workbookViewId="0" topLeftCell="A2">
      <selection activeCell="A2" sqref="A2:H17"/>
    </sheetView>
  </sheetViews>
  <sheetFormatPr defaultColWidth="9.140625" defaultRowHeight="12.75"/>
  <cols>
    <col min="1" max="1" width="9.28125" style="26" customWidth="1"/>
    <col min="2" max="4" width="9.140625" style="26" customWidth="1"/>
    <col min="5" max="5" width="10.140625" style="26" customWidth="1"/>
    <col min="6" max="6" width="9.140625" style="26" customWidth="1"/>
    <col min="7" max="7" width="10.28125" style="26" customWidth="1"/>
    <col min="8" max="8" width="10.57421875" style="26" customWidth="1"/>
    <col min="9" max="9" width="43.140625" style="26" customWidth="1"/>
    <col min="10" max="11" width="9.140625" style="26" customWidth="1"/>
    <col min="12" max="12" width="48.7109375" style="26" customWidth="1"/>
    <col min="13" max="16384" width="9.140625" style="26" customWidth="1"/>
  </cols>
  <sheetData>
    <row r="1" ht="12.75">
      <c r="L1" s="27"/>
    </row>
    <row r="2" spans="1:12" ht="30" customHeight="1">
      <c r="A2" s="100" t="s">
        <v>152</v>
      </c>
      <c r="B2" s="101"/>
      <c r="C2" s="101"/>
      <c r="D2" s="101"/>
      <c r="E2" s="101"/>
      <c r="F2" s="101"/>
      <c r="G2" s="101"/>
      <c r="H2" s="102"/>
      <c r="L2" s="27"/>
    </row>
    <row r="3" spans="1:12" ht="15">
      <c r="A3" s="28"/>
      <c r="B3" s="29"/>
      <c r="C3" s="29"/>
      <c r="D3" s="29"/>
      <c r="E3" s="29"/>
      <c r="F3" s="29"/>
      <c r="G3" s="29"/>
      <c r="H3" s="30"/>
      <c r="L3" s="27"/>
    </row>
    <row r="4" spans="1:12" ht="30.75" customHeight="1">
      <c r="A4" s="103" t="s">
        <v>153</v>
      </c>
      <c r="B4" s="104"/>
      <c r="C4" s="104"/>
      <c r="D4" s="104"/>
      <c r="E4" s="104"/>
      <c r="F4" s="104"/>
      <c r="G4" s="104"/>
      <c r="H4" s="105"/>
      <c r="L4" s="27"/>
    </row>
    <row r="5" spans="1:12" ht="15">
      <c r="A5" s="28"/>
      <c r="B5" s="29"/>
      <c r="C5" s="29"/>
      <c r="D5" s="29"/>
      <c r="E5" s="29"/>
      <c r="F5" s="29"/>
      <c r="G5" s="29"/>
      <c r="H5" s="30"/>
      <c r="L5" s="27"/>
    </row>
    <row r="6" spans="1:12" ht="15">
      <c r="A6" s="28"/>
      <c r="B6" s="29" t="s">
        <v>154</v>
      </c>
      <c r="C6" s="29"/>
      <c r="D6" s="29"/>
      <c r="E6" s="29" t="s">
        <v>50</v>
      </c>
      <c r="F6" s="29"/>
      <c r="G6" s="29"/>
      <c r="H6" s="30"/>
      <c r="L6" s="27"/>
    </row>
    <row r="7" spans="1:12" ht="15">
      <c r="A7" s="28"/>
      <c r="B7" s="29" t="s">
        <v>49</v>
      </c>
      <c r="C7" s="29"/>
      <c r="E7" s="29" t="s">
        <v>50</v>
      </c>
      <c r="F7" s="29"/>
      <c r="G7" s="29"/>
      <c r="H7" s="30"/>
      <c r="L7" s="31"/>
    </row>
    <row r="8" spans="1:12" ht="15">
      <c r="A8" s="28"/>
      <c r="B8" s="29" t="s">
        <v>51</v>
      </c>
      <c r="C8" s="29"/>
      <c r="E8" s="29" t="s">
        <v>52</v>
      </c>
      <c r="F8" s="29"/>
      <c r="G8" s="29"/>
      <c r="H8" s="30"/>
      <c r="L8" s="31"/>
    </row>
    <row r="9" spans="1:12" ht="15">
      <c r="A9" s="28"/>
      <c r="B9" s="29" t="s">
        <v>53</v>
      </c>
      <c r="C9" s="29"/>
      <c r="E9" s="29" t="s">
        <v>54</v>
      </c>
      <c r="F9" s="29"/>
      <c r="G9" s="29"/>
      <c r="H9" s="30"/>
      <c r="L9" s="31"/>
    </row>
    <row r="10" spans="1:12" ht="15">
      <c r="A10" s="28"/>
      <c r="B10" s="29" t="s">
        <v>55</v>
      </c>
      <c r="C10" s="29"/>
      <c r="E10" s="29" t="s">
        <v>56</v>
      </c>
      <c r="F10" s="29"/>
      <c r="G10" s="29"/>
      <c r="H10" s="30"/>
      <c r="L10" s="31"/>
    </row>
    <row r="11" spans="1:12" ht="15">
      <c r="A11" s="28"/>
      <c r="B11" s="29" t="s">
        <v>57</v>
      </c>
      <c r="C11" s="29"/>
      <c r="E11" s="29" t="s">
        <v>58</v>
      </c>
      <c r="F11" s="29"/>
      <c r="G11" s="29"/>
      <c r="H11" s="30"/>
      <c r="L11" s="31"/>
    </row>
    <row r="12" spans="1:12" ht="15">
      <c r="A12" s="28"/>
      <c r="B12" s="29" t="s">
        <v>59</v>
      </c>
      <c r="C12" s="29"/>
      <c r="E12" s="29" t="s">
        <v>60</v>
      </c>
      <c r="F12" s="29"/>
      <c r="G12" s="29"/>
      <c r="H12" s="30"/>
      <c r="L12" s="31"/>
    </row>
    <row r="13" spans="1:12" ht="15">
      <c r="A13" s="28"/>
      <c r="B13" s="29" t="s">
        <v>202</v>
      </c>
      <c r="C13" s="29"/>
      <c r="D13" s="29"/>
      <c r="E13" s="29" t="s">
        <v>60</v>
      </c>
      <c r="F13" s="29"/>
      <c r="G13" s="29"/>
      <c r="H13" s="30"/>
      <c r="L13" s="32"/>
    </row>
    <row r="14" spans="1:12" ht="30.75" customHeight="1">
      <c r="A14" s="103" t="s">
        <v>61</v>
      </c>
      <c r="B14" s="104"/>
      <c r="C14" s="104"/>
      <c r="D14" s="104"/>
      <c r="E14" s="104"/>
      <c r="F14" s="104"/>
      <c r="G14" s="104"/>
      <c r="H14" s="105"/>
      <c r="L14" s="33"/>
    </row>
    <row r="15" spans="1:12" ht="15" customHeight="1">
      <c r="A15" s="28"/>
      <c r="B15" s="29"/>
      <c r="C15" s="29"/>
      <c r="D15" s="29"/>
      <c r="E15" s="29"/>
      <c r="F15" s="29"/>
      <c r="G15" s="29"/>
      <c r="H15" s="30"/>
      <c r="L15" s="31"/>
    </row>
    <row r="16" spans="1:12" ht="28.5" customHeight="1">
      <c r="A16" s="103" t="s">
        <v>207</v>
      </c>
      <c r="B16" s="104"/>
      <c r="C16" s="104"/>
      <c r="D16" s="104"/>
      <c r="E16" s="104"/>
      <c r="F16" s="104"/>
      <c r="G16" s="104"/>
      <c r="H16" s="105"/>
      <c r="L16" s="31"/>
    </row>
    <row r="17" spans="1:12" ht="15" customHeight="1">
      <c r="A17" s="35"/>
      <c r="B17" s="36"/>
      <c r="C17" s="36"/>
      <c r="D17" s="36"/>
      <c r="E17" s="36"/>
      <c r="F17" s="36"/>
      <c r="G17" s="36"/>
      <c r="H17" s="37"/>
      <c r="L17" s="27"/>
    </row>
    <row r="18" ht="12.75">
      <c r="L18" s="27"/>
    </row>
    <row r="19" ht="12.75">
      <c r="L19" s="27"/>
    </row>
    <row r="20" spans="1:8" ht="15.75">
      <c r="A20" s="39" t="s">
        <v>27</v>
      </c>
      <c r="B20" s="40"/>
      <c r="C20" s="40"/>
      <c r="D20" s="40"/>
      <c r="E20" s="40"/>
      <c r="F20" s="40"/>
      <c r="G20" s="40"/>
      <c r="H20" s="43"/>
    </row>
    <row r="21" spans="1:8" ht="15">
      <c r="A21" s="28"/>
      <c r="B21" s="29"/>
      <c r="C21" s="29"/>
      <c r="D21" s="29"/>
      <c r="E21" s="29"/>
      <c r="F21" s="29"/>
      <c r="G21" s="29"/>
      <c r="H21" s="30"/>
    </row>
    <row r="22" spans="1:8" ht="31.5" customHeight="1">
      <c r="A22" s="103" t="s">
        <v>182</v>
      </c>
      <c r="B22" s="104"/>
      <c r="C22" s="104"/>
      <c r="D22" s="104"/>
      <c r="E22" s="104"/>
      <c r="F22" s="104"/>
      <c r="G22" s="104"/>
      <c r="H22" s="105"/>
    </row>
    <row r="23" spans="1:8" ht="15">
      <c r="A23" s="28"/>
      <c r="B23" s="29"/>
      <c r="C23" s="29"/>
      <c r="D23" s="29"/>
      <c r="E23" s="29"/>
      <c r="F23" s="29"/>
      <c r="G23" s="29"/>
      <c r="H23" s="30"/>
    </row>
    <row r="24" spans="1:8" ht="30.75" customHeight="1">
      <c r="A24" s="28"/>
      <c r="B24" s="104" t="s">
        <v>63</v>
      </c>
      <c r="C24" s="104"/>
      <c r="D24" s="104"/>
      <c r="E24" s="104"/>
      <c r="F24" s="104"/>
      <c r="G24" s="44" t="s">
        <v>50</v>
      </c>
      <c r="H24" s="30"/>
    </row>
    <row r="25" spans="1:8" ht="27.75" customHeight="1">
      <c r="A25" s="28"/>
      <c r="B25" s="104" t="s">
        <v>64</v>
      </c>
      <c r="C25" s="104"/>
      <c r="D25" s="104"/>
      <c r="E25" s="104"/>
      <c r="F25" s="104"/>
      <c r="G25" s="44" t="s">
        <v>65</v>
      </c>
      <c r="H25" s="30"/>
    </row>
    <row r="26" spans="1:8" ht="15">
      <c r="A26" s="28"/>
      <c r="B26" s="104" t="s">
        <v>37</v>
      </c>
      <c r="C26" s="104"/>
      <c r="D26" s="104"/>
      <c r="E26" s="104"/>
      <c r="F26" s="104"/>
      <c r="G26" s="44" t="s">
        <v>65</v>
      </c>
      <c r="H26" s="30"/>
    </row>
    <row r="27" spans="1:8" ht="15">
      <c r="A27" s="28"/>
      <c r="B27" s="104" t="s">
        <v>66</v>
      </c>
      <c r="C27" s="104"/>
      <c r="D27" s="104"/>
      <c r="E27" s="104"/>
      <c r="F27" s="104"/>
      <c r="G27" s="44" t="s">
        <v>67</v>
      </c>
      <c r="H27" s="30"/>
    </row>
    <row r="28" spans="1:8" ht="30" customHeight="1">
      <c r="A28" s="28"/>
      <c r="B28" s="104" t="s">
        <v>68</v>
      </c>
      <c r="C28" s="104"/>
      <c r="D28" s="104"/>
      <c r="E28" s="104"/>
      <c r="F28" s="104"/>
      <c r="G28" s="44" t="s">
        <v>210</v>
      </c>
      <c r="H28" s="30"/>
    </row>
    <row r="29" spans="1:8" ht="16.5" customHeight="1">
      <c r="A29" s="28"/>
      <c r="B29" s="104" t="s">
        <v>208</v>
      </c>
      <c r="C29" s="104"/>
      <c r="D29" s="104"/>
      <c r="E29" s="104"/>
      <c r="F29" s="104"/>
      <c r="G29" s="44" t="s">
        <v>60</v>
      </c>
      <c r="H29" s="30"/>
    </row>
    <row r="30" spans="1:8" ht="27.75" customHeight="1">
      <c r="A30" s="28"/>
      <c r="B30" s="104" t="s">
        <v>211</v>
      </c>
      <c r="C30" s="104"/>
      <c r="D30" s="104"/>
      <c r="E30" s="104"/>
      <c r="F30" s="104"/>
      <c r="G30" s="44" t="s">
        <v>60</v>
      </c>
      <c r="H30" s="30"/>
    </row>
    <row r="31" spans="1:8" ht="12.75">
      <c r="A31" s="35"/>
      <c r="B31" s="36"/>
      <c r="C31" s="36"/>
      <c r="D31" s="36"/>
      <c r="E31" s="36"/>
      <c r="F31" s="36"/>
      <c r="G31" s="36"/>
      <c r="H31" s="37"/>
    </row>
    <row r="34" spans="1:8" ht="15.75">
      <c r="A34" s="39" t="s">
        <v>11</v>
      </c>
      <c r="B34" s="40"/>
      <c r="C34" s="40"/>
      <c r="D34" s="40"/>
      <c r="E34" s="40"/>
      <c r="F34" s="40"/>
      <c r="G34" s="40"/>
      <c r="H34" s="41"/>
    </row>
    <row r="35" spans="1:8" ht="15">
      <c r="A35" s="28"/>
      <c r="B35" s="29"/>
      <c r="C35" s="29"/>
      <c r="D35" s="29"/>
      <c r="E35" s="29"/>
      <c r="F35" s="29"/>
      <c r="G35" s="29"/>
      <c r="H35" s="42"/>
    </row>
    <row r="36" spans="1:8" ht="61.5" customHeight="1">
      <c r="A36" s="106" t="s">
        <v>183</v>
      </c>
      <c r="B36" s="107"/>
      <c r="C36" s="107"/>
      <c r="D36" s="107"/>
      <c r="E36" s="107"/>
      <c r="F36" s="108" t="s">
        <v>184</v>
      </c>
      <c r="G36" s="108"/>
      <c r="H36" s="62"/>
    </row>
    <row r="37" spans="1:8" ht="15">
      <c r="A37" s="28"/>
      <c r="B37" s="29"/>
      <c r="C37" s="29"/>
      <c r="D37" s="29"/>
      <c r="E37" s="29"/>
      <c r="F37" s="29"/>
      <c r="G37" s="29"/>
      <c r="H37" s="42"/>
    </row>
    <row r="38" spans="1:8" ht="15">
      <c r="A38" s="28"/>
      <c r="B38" s="29" t="s">
        <v>8</v>
      </c>
      <c r="C38" s="29"/>
      <c r="D38" s="29"/>
      <c r="F38" s="29" t="s">
        <v>50</v>
      </c>
      <c r="G38" s="29"/>
      <c r="H38" s="42"/>
    </row>
    <row r="39" spans="1:8" ht="15">
      <c r="A39" s="28"/>
      <c r="B39" s="29" t="s">
        <v>9</v>
      </c>
      <c r="C39" s="29"/>
      <c r="D39" s="29"/>
      <c r="F39" s="29" t="s">
        <v>52</v>
      </c>
      <c r="G39" s="29"/>
      <c r="H39" s="42"/>
    </row>
    <row r="40" spans="1:8" ht="15">
      <c r="A40" s="28"/>
      <c r="B40" s="29" t="s">
        <v>12</v>
      </c>
      <c r="C40" s="29"/>
      <c r="D40" s="29"/>
      <c r="F40" s="29" t="s">
        <v>65</v>
      </c>
      <c r="G40" s="29"/>
      <c r="H40" s="42"/>
    </row>
    <row r="41" spans="1:8" ht="15.75" customHeight="1">
      <c r="A41" s="28"/>
      <c r="B41" s="109" t="s">
        <v>215</v>
      </c>
      <c r="C41" s="109"/>
      <c r="D41" s="109"/>
      <c r="E41" s="109"/>
      <c r="F41" s="44" t="s">
        <v>69</v>
      </c>
      <c r="G41" s="29"/>
      <c r="H41" s="42"/>
    </row>
    <row r="42" spans="1:8" ht="15">
      <c r="A42" s="28"/>
      <c r="B42" s="29" t="s">
        <v>13</v>
      </c>
      <c r="C42" s="29"/>
      <c r="D42" s="29"/>
      <c r="F42" s="29" t="s">
        <v>60</v>
      </c>
      <c r="G42" s="29"/>
      <c r="H42" s="42"/>
    </row>
    <row r="43" spans="1:8" ht="15">
      <c r="A43" s="34"/>
      <c r="B43" s="29" t="s">
        <v>176</v>
      </c>
      <c r="F43" s="29" t="s">
        <v>60</v>
      </c>
      <c r="H43" s="30"/>
    </row>
    <row r="44" spans="1:8" ht="15">
      <c r="A44" s="35"/>
      <c r="B44" s="36"/>
      <c r="C44" s="38"/>
      <c r="D44" s="36"/>
      <c r="E44" s="36"/>
      <c r="F44" s="36"/>
      <c r="G44" s="36"/>
      <c r="H44" s="37"/>
    </row>
    <row r="47" spans="1:8" ht="15.75">
      <c r="A47" s="39" t="s">
        <v>70</v>
      </c>
      <c r="B47" s="45"/>
      <c r="C47" s="45"/>
      <c r="D47" s="45"/>
      <c r="E47" s="45"/>
      <c r="F47" s="45"/>
      <c r="G47" s="45"/>
      <c r="H47" s="43"/>
    </row>
    <row r="48" spans="1:8" ht="12.75">
      <c r="A48" s="34"/>
      <c r="H48" s="30"/>
    </row>
    <row r="49" spans="1:8" ht="36" customHeight="1">
      <c r="A49" s="103" t="s">
        <v>71</v>
      </c>
      <c r="B49" s="104"/>
      <c r="C49" s="104"/>
      <c r="D49" s="104"/>
      <c r="E49" s="104"/>
      <c r="F49" s="104"/>
      <c r="G49" s="104"/>
      <c r="H49" s="105"/>
    </row>
    <row r="50" spans="1:8" ht="12.75">
      <c r="A50" s="34"/>
      <c r="H50" s="30"/>
    </row>
    <row r="51" spans="1:8" ht="15">
      <c r="A51" s="34"/>
      <c r="B51" s="29" t="s">
        <v>72</v>
      </c>
      <c r="C51" s="29"/>
      <c r="E51" s="29" t="s">
        <v>65</v>
      </c>
      <c r="H51" s="30"/>
    </row>
    <row r="52" spans="1:8" ht="15">
      <c r="A52" s="34"/>
      <c r="B52" s="29" t="s">
        <v>73</v>
      </c>
      <c r="C52" s="29"/>
      <c r="E52" s="29" t="s">
        <v>74</v>
      </c>
      <c r="H52" s="30"/>
    </row>
    <row r="53" spans="1:8" ht="15">
      <c r="A53" s="34"/>
      <c r="B53" s="29" t="s">
        <v>75</v>
      </c>
      <c r="C53" s="29"/>
      <c r="E53" s="29" t="s">
        <v>76</v>
      </c>
      <c r="H53" s="30"/>
    </row>
    <row r="54" spans="1:8" ht="15">
      <c r="A54" s="34"/>
      <c r="B54" s="29" t="s">
        <v>77</v>
      </c>
      <c r="C54" s="29"/>
      <c r="E54" s="29" t="s">
        <v>60</v>
      </c>
      <c r="H54" s="30"/>
    </row>
    <row r="55" spans="1:8" ht="12.75">
      <c r="A55" s="35"/>
      <c r="B55" s="36"/>
      <c r="C55" s="36"/>
      <c r="D55" s="36"/>
      <c r="E55" s="36"/>
      <c r="F55" s="36"/>
      <c r="G55" s="36"/>
      <c r="H55" s="37"/>
    </row>
    <row r="58" spans="1:8" ht="15.75">
      <c r="A58" s="39" t="s">
        <v>78</v>
      </c>
      <c r="B58" s="40"/>
      <c r="C58" s="40"/>
      <c r="D58" s="40"/>
      <c r="E58" s="40"/>
      <c r="F58" s="40"/>
      <c r="G58" s="40"/>
      <c r="H58" s="41"/>
    </row>
    <row r="59" spans="1:8" ht="15">
      <c r="A59" s="28"/>
      <c r="B59" s="29"/>
      <c r="C59" s="29"/>
      <c r="D59" s="29"/>
      <c r="E59" s="29"/>
      <c r="F59" s="29"/>
      <c r="G59" s="29"/>
      <c r="H59" s="42"/>
    </row>
    <row r="60" spans="1:8" ht="33" customHeight="1">
      <c r="A60" s="103" t="s">
        <v>79</v>
      </c>
      <c r="B60" s="104"/>
      <c r="C60" s="104"/>
      <c r="D60" s="104"/>
      <c r="E60" s="104"/>
      <c r="F60" s="104"/>
      <c r="G60" s="104"/>
      <c r="H60" s="105"/>
    </row>
    <row r="61" spans="1:8" ht="15">
      <c r="A61" s="28"/>
      <c r="B61" s="29"/>
      <c r="C61" s="29"/>
      <c r="D61" s="29"/>
      <c r="E61" s="29"/>
      <c r="F61" s="29"/>
      <c r="G61" s="29"/>
      <c r="H61" s="42"/>
    </row>
    <row r="62" spans="1:8" ht="15">
      <c r="A62" s="34"/>
      <c r="B62" s="29" t="s">
        <v>80</v>
      </c>
      <c r="C62" s="29"/>
      <c r="D62" s="29"/>
      <c r="E62" s="29"/>
      <c r="F62" s="29"/>
      <c r="G62" s="29"/>
      <c r="H62" s="42" t="s">
        <v>65</v>
      </c>
    </row>
    <row r="63" spans="1:8" ht="15">
      <c r="A63" s="34"/>
      <c r="B63" s="29" t="s">
        <v>14</v>
      </c>
      <c r="C63" s="29"/>
      <c r="D63" s="29"/>
      <c r="E63" s="29"/>
      <c r="F63" s="29"/>
      <c r="G63" s="29"/>
      <c r="H63" s="42" t="s">
        <v>67</v>
      </c>
    </row>
    <row r="64" spans="1:8" ht="15">
      <c r="A64" s="34"/>
      <c r="B64" s="29" t="s">
        <v>15</v>
      </c>
      <c r="C64" s="29"/>
      <c r="D64" s="29"/>
      <c r="E64" s="29"/>
      <c r="F64" s="29"/>
      <c r="G64" s="29"/>
      <c r="H64" s="42" t="s">
        <v>60</v>
      </c>
    </row>
    <row r="65" spans="1:8" ht="12.75">
      <c r="A65" s="35"/>
      <c r="B65" s="75"/>
      <c r="C65" s="75"/>
      <c r="D65" s="75"/>
      <c r="E65" s="75"/>
      <c r="F65" s="36"/>
      <c r="G65" s="36"/>
      <c r="H65" s="37"/>
    </row>
    <row r="68" spans="1:8" ht="15.75">
      <c r="A68" s="39" t="s">
        <v>81</v>
      </c>
      <c r="B68" s="40"/>
      <c r="C68" s="40"/>
      <c r="D68" s="40"/>
      <c r="E68" s="40"/>
      <c r="F68" s="40"/>
      <c r="G68" s="40"/>
      <c r="H68" s="41"/>
    </row>
    <row r="69" spans="1:8" ht="15">
      <c r="A69" s="28"/>
      <c r="B69" s="29"/>
      <c r="C69" s="29"/>
      <c r="D69" s="29"/>
      <c r="E69" s="29"/>
      <c r="F69" s="29"/>
      <c r="G69" s="29"/>
      <c r="H69" s="42"/>
    </row>
    <row r="70" spans="1:8" ht="65.25" customHeight="1">
      <c r="A70" s="110" t="s">
        <v>82</v>
      </c>
      <c r="B70" s="111"/>
      <c r="C70" s="111"/>
      <c r="D70" s="111"/>
      <c r="E70" s="111"/>
      <c r="F70" s="111"/>
      <c r="G70" s="111"/>
      <c r="H70" s="112"/>
    </row>
    <row r="71" spans="1:8" ht="15">
      <c r="A71" s="28"/>
      <c r="B71" s="29"/>
      <c r="C71" s="29"/>
      <c r="D71" s="29"/>
      <c r="E71" s="29"/>
      <c r="F71" s="29"/>
      <c r="G71" s="29"/>
      <c r="H71" s="42"/>
    </row>
    <row r="72" spans="1:8" ht="15">
      <c r="A72" s="28"/>
      <c r="B72" s="29" t="s">
        <v>3</v>
      </c>
      <c r="C72" s="29" t="s">
        <v>67</v>
      </c>
      <c r="D72" s="29"/>
      <c r="E72" s="29"/>
      <c r="F72" s="29"/>
      <c r="G72" s="29"/>
      <c r="H72" s="42"/>
    </row>
    <row r="73" spans="1:8" ht="15">
      <c r="A73" s="28"/>
      <c r="B73" s="29" t="s">
        <v>4</v>
      </c>
      <c r="C73" s="29" t="s">
        <v>60</v>
      </c>
      <c r="D73" s="29"/>
      <c r="E73" s="29"/>
      <c r="F73" s="29"/>
      <c r="G73" s="29"/>
      <c r="H73" s="42"/>
    </row>
    <row r="74" spans="1:8" ht="12.75">
      <c r="A74" s="35"/>
      <c r="B74" s="36"/>
      <c r="C74" s="36"/>
      <c r="D74" s="36"/>
      <c r="E74" s="36"/>
      <c r="F74" s="36"/>
      <c r="G74" s="36"/>
      <c r="H74" s="37"/>
    </row>
    <row r="75" ht="15">
      <c r="E75" s="46" t="s">
        <v>62</v>
      </c>
    </row>
    <row r="77" spans="1:8" ht="15.75">
      <c r="A77" s="39" t="s">
        <v>26</v>
      </c>
      <c r="B77" s="40"/>
      <c r="C77" s="40"/>
      <c r="D77" s="40"/>
      <c r="E77" s="40"/>
      <c r="F77" s="40"/>
      <c r="G77" s="40"/>
      <c r="H77" s="41"/>
    </row>
    <row r="78" spans="1:8" ht="15">
      <c r="A78" s="28"/>
      <c r="B78" s="29"/>
      <c r="C78" s="29"/>
      <c r="D78" s="29"/>
      <c r="E78" s="29"/>
      <c r="F78" s="29"/>
      <c r="G78" s="29"/>
      <c r="H78" s="42"/>
    </row>
    <row r="79" spans="1:8" ht="45" customHeight="1">
      <c r="A79" s="103" t="s">
        <v>212</v>
      </c>
      <c r="B79" s="104"/>
      <c r="C79" s="104"/>
      <c r="D79" s="104"/>
      <c r="E79" s="104"/>
      <c r="F79" s="104"/>
      <c r="G79" s="104"/>
      <c r="H79" s="105"/>
    </row>
    <row r="80" spans="1:8" ht="15">
      <c r="A80" s="28"/>
      <c r="B80" s="29"/>
      <c r="C80" s="29"/>
      <c r="D80" s="29"/>
      <c r="E80" s="29"/>
      <c r="F80" s="29"/>
      <c r="G80" s="29"/>
      <c r="H80" s="42"/>
    </row>
    <row r="81" spans="1:8" ht="15">
      <c r="A81" s="28"/>
      <c r="B81" s="29" t="s">
        <v>83</v>
      </c>
      <c r="C81" s="29"/>
      <c r="D81" s="29"/>
      <c r="E81" s="29"/>
      <c r="F81" s="29"/>
      <c r="G81" s="29"/>
      <c r="H81" s="42" t="s">
        <v>65</v>
      </c>
    </row>
    <row r="82" spans="1:8" ht="15">
      <c r="A82" s="28"/>
      <c r="B82" s="29" t="s">
        <v>24</v>
      </c>
      <c r="C82" s="29"/>
      <c r="D82" s="29"/>
      <c r="E82" s="29"/>
      <c r="F82" s="29"/>
      <c r="G82" s="29"/>
      <c r="H82" s="42" t="s">
        <v>67</v>
      </c>
    </row>
    <row r="83" spans="1:8" ht="15">
      <c r="A83" s="28"/>
      <c r="B83" s="29" t="s">
        <v>84</v>
      </c>
      <c r="C83" s="29"/>
      <c r="D83" s="29"/>
      <c r="E83" s="29"/>
      <c r="F83" s="29"/>
      <c r="G83" s="29"/>
      <c r="H83" s="42" t="s">
        <v>60</v>
      </c>
    </row>
    <row r="84" spans="1:8" ht="12.75">
      <c r="A84" s="35"/>
      <c r="B84" s="36"/>
      <c r="C84" s="36"/>
      <c r="D84" s="36"/>
      <c r="E84" s="36"/>
      <c r="F84" s="36"/>
      <c r="G84" s="36"/>
      <c r="H84" s="37"/>
    </row>
    <row r="87" spans="1:8" ht="15.75">
      <c r="A87" s="39" t="s">
        <v>85</v>
      </c>
      <c r="B87" s="40"/>
      <c r="C87" s="40"/>
      <c r="D87" s="40"/>
      <c r="E87" s="40"/>
      <c r="F87" s="40"/>
      <c r="G87" s="40"/>
      <c r="H87" s="41"/>
    </row>
    <row r="88" spans="1:8" ht="15">
      <c r="A88" s="28"/>
      <c r="B88" s="29"/>
      <c r="C88" s="29"/>
      <c r="D88" s="29"/>
      <c r="E88" s="29"/>
      <c r="F88" s="29"/>
      <c r="G88" s="29"/>
      <c r="H88" s="42"/>
    </row>
    <row r="89" spans="1:9" ht="31.5" customHeight="1">
      <c r="A89" s="113" t="s">
        <v>199</v>
      </c>
      <c r="B89" s="106"/>
      <c r="C89" s="106"/>
      <c r="D89" s="106"/>
      <c r="E89" s="106"/>
      <c r="F89" s="106"/>
      <c r="G89" s="108" t="s">
        <v>198</v>
      </c>
      <c r="H89" s="114"/>
      <c r="I89" s="49"/>
    </row>
    <row r="90" spans="1:8" ht="15">
      <c r="A90" s="28"/>
      <c r="B90" s="29"/>
      <c r="C90" s="29"/>
      <c r="D90" s="29"/>
      <c r="E90" s="29"/>
      <c r="F90" s="29"/>
      <c r="G90" s="29"/>
      <c r="H90" s="42"/>
    </row>
    <row r="91" spans="1:8" ht="15">
      <c r="A91" s="28"/>
      <c r="B91" s="29" t="s">
        <v>86</v>
      </c>
      <c r="C91" s="29" t="s">
        <v>87</v>
      </c>
      <c r="D91" s="29"/>
      <c r="E91" s="29"/>
      <c r="F91" s="29"/>
      <c r="G91" s="29"/>
      <c r="H91" s="42"/>
    </row>
    <row r="92" spans="1:8" ht="45.75" customHeight="1">
      <c r="A92" s="28"/>
      <c r="B92" s="44" t="s">
        <v>88</v>
      </c>
      <c r="C92" s="104" t="s">
        <v>89</v>
      </c>
      <c r="D92" s="104"/>
      <c r="E92" s="104"/>
      <c r="F92" s="104"/>
      <c r="G92" s="104"/>
      <c r="H92" s="105"/>
    </row>
    <row r="93" spans="1:8" ht="15">
      <c r="A93" s="35"/>
      <c r="B93" s="36"/>
      <c r="C93" s="36"/>
      <c r="D93" s="38"/>
      <c r="E93" s="36"/>
      <c r="F93" s="36"/>
      <c r="G93" s="36"/>
      <c r="H93" s="37"/>
    </row>
    <row r="96" spans="1:8" ht="15.75">
      <c r="A96" s="39" t="s">
        <v>90</v>
      </c>
      <c r="B96" s="40"/>
      <c r="C96" s="40"/>
      <c r="D96" s="40"/>
      <c r="E96" s="40"/>
      <c r="F96" s="40"/>
      <c r="G96" s="40"/>
      <c r="H96" s="41"/>
    </row>
    <row r="97" spans="1:8" ht="15">
      <c r="A97" s="28"/>
      <c r="B97" s="29"/>
      <c r="C97" s="29"/>
      <c r="D97" s="29"/>
      <c r="E97" s="29"/>
      <c r="F97" s="29"/>
      <c r="G97" s="29"/>
      <c r="H97" s="42"/>
    </row>
    <row r="98" spans="1:8" ht="30.75" customHeight="1">
      <c r="A98" s="103" t="s">
        <v>91</v>
      </c>
      <c r="B98" s="104"/>
      <c r="C98" s="104"/>
      <c r="D98" s="104"/>
      <c r="E98" s="104"/>
      <c r="F98" s="104"/>
      <c r="G98" s="104"/>
      <c r="H98" s="105"/>
    </row>
    <row r="99" spans="1:8" ht="15">
      <c r="A99" s="28"/>
      <c r="B99" s="29"/>
      <c r="C99" s="29"/>
      <c r="D99" s="29"/>
      <c r="E99" s="29"/>
      <c r="F99" s="29"/>
      <c r="G99" s="29"/>
      <c r="H99" s="42"/>
    </row>
    <row r="100" spans="1:8" ht="15">
      <c r="A100" s="28"/>
      <c r="B100" s="29" t="s">
        <v>92</v>
      </c>
      <c r="C100" s="29" t="s">
        <v>93</v>
      </c>
      <c r="D100" s="29"/>
      <c r="E100" s="29"/>
      <c r="F100" s="29"/>
      <c r="G100" s="29"/>
      <c r="H100" s="42"/>
    </row>
    <row r="101" spans="1:8" ht="59.25" customHeight="1">
      <c r="A101" s="28"/>
      <c r="B101" s="44" t="s">
        <v>88</v>
      </c>
      <c r="C101" s="104" t="s">
        <v>94</v>
      </c>
      <c r="D101" s="104"/>
      <c r="E101" s="104"/>
      <c r="F101" s="104"/>
      <c r="G101" s="104"/>
      <c r="H101" s="105"/>
    </row>
    <row r="102" spans="1:8" ht="12.75">
      <c r="A102" s="35"/>
      <c r="B102" s="36"/>
      <c r="C102" s="36"/>
      <c r="D102" s="36"/>
      <c r="E102" s="36"/>
      <c r="F102" s="36"/>
      <c r="G102" s="36"/>
      <c r="H102" s="37"/>
    </row>
    <row r="105" spans="1:8" ht="15.75">
      <c r="A105" s="39" t="s">
        <v>95</v>
      </c>
      <c r="B105" s="40"/>
      <c r="C105" s="40"/>
      <c r="D105" s="40"/>
      <c r="E105" s="40"/>
      <c r="F105" s="40"/>
      <c r="G105" s="40"/>
      <c r="H105" s="41"/>
    </row>
    <row r="106" spans="1:8" ht="15">
      <c r="A106" s="28"/>
      <c r="B106" s="29"/>
      <c r="C106" s="29"/>
      <c r="D106" s="29"/>
      <c r="E106" s="29"/>
      <c r="F106" s="29"/>
      <c r="G106" s="29"/>
      <c r="H106" s="42"/>
    </row>
    <row r="107" spans="1:8" ht="47.25" customHeight="1">
      <c r="A107" s="103" t="s">
        <v>96</v>
      </c>
      <c r="B107" s="104"/>
      <c r="C107" s="104"/>
      <c r="D107" s="104"/>
      <c r="E107" s="104"/>
      <c r="F107" s="104"/>
      <c r="G107" s="104"/>
      <c r="H107" s="105"/>
    </row>
    <row r="108" spans="1:8" ht="15">
      <c r="A108" s="28"/>
      <c r="B108" s="29"/>
      <c r="C108" s="29"/>
      <c r="D108" s="29"/>
      <c r="E108" s="29"/>
      <c r="F108" s="29"/>
      <c r="G108" s="29"/>
      <c r="H108" s="42"/>
    </row>
    <row r="109" spans="1:8" ht="15">
      <c r="A109" s="28"/>
      <c r="B109" s="29" t="s">
        <v>92</v>
      </c>
      <c r="C109" s="29" t="s">
        <v>97</v>
      </c>
      <c r="D109" s="29"/>
      <c r="E109" s="29"/>
      <c r="F109" s="29"/>
      <c r="G109" s="29"/>
      <c r="H109" s="42"/>
    </row>
    <row r="110" spans="1:8" ht="60.75" customHeight="1">
      <c r="A110" s="28"/>
      <c r="B110" s="44" t="s">
        <v>98</v>
      </c>
      <c r="C110" s="104" t="s">
        <v>99</v>
      </c>
      <c r="D110" s="104"/>
      <c r="E110" s="104"/>
      <c r="F110" s="104"/>
      <c r="G110" s="104"/>
      <c r="H110" s="105"/>
    </row>
    <row r="111" spans="1:8" ht="12.75">
      <c r="A111" s="35"/>
      <c r="B111" s="36"/>
      <c r="C111" s="36"/>
      <c r="D111" s="36"/>
      <c r="E111" s="36"/>
      <c r="F111" s="36"/>
      <c r="G111" s="36"/>
      <c r="H111" s="37"/>
    </row>
    <row r="114" spans="1:8" ht="15.75">
      <c r="A114" s="39" t="s">
        <v>100</v>
      </c>
      <c r="B114" s="40"/>
      <c r="C114" s="40"/>
      <c r="D114" s="40"/>
      <c r="E114" s="40"/>
      <c r="F114" s="40"/>
      <c r="G114" s="40"/>
      <c r="H114" s="41"/>
    </row>
    <row r="115" spans="1:8" ht="15">
      <c r="A115" s="28"/>
      <c r="B115" s="29"/>
      <c r="C115" s="29"/>
      <c r="D115" s="29"/>
      <c r="E115" s="29"/>
      <c r="F115" s="29"/>
      <c r="G115" s="29"/>
      <c r="H115" s="42"/>
    </row>
    <row r="116" spans="1:8" ht="51" customHeight="1">
      <c r="A116" s="103" t="s">
        <v>101</v>
      </c>
      <c r="B116" s="104"/>
      <c r="C116" s="104"/>
      <c r="D116" s="104"/>
      <c r="E116" s="104"/>
      <c r="F116" s="104"/>
      <c r="G116" s="104"/>
      <c r="H116" s="105"/>
    </row>
    <row r="117" spans="1:8" ht="15">
      <c r="A117" s="28"/>
      <c r="B117" s="29"/>
      <c r="C117" s="29"/>
      <c r="D117" s="29"/>
      <c r="E117" s="29"/>
      <c r="F117" s="29"/>
      <c r="G117" s="29"/>
      <c r="H117" s="42"/>
    </row>
    <row r="118" spans="1:8" ht="15">
      <c r="A118" s="28"/>
      <c r="B118" s="29" t="s">
        <v>86</v>
      </c>
      <c r="C118" s="29" t="s">
        <v>102</v>
      </c>
      <c r="D118" s="29"/>
      <c r="E118" s="29"/>
      <c r="F118" s="29"/>
      <c r="G118" s="29"/>
      <c r="H118" s="42"/>
    </row>
    <row r="119" spans="1:8" ht="62.25" customHeight="1">
      <c r="A119" s="28"/>
      <c r="B119" s="44" t="s">
        <v>98</v>
      </c>
      <c r="C119" s="104" t="s">
        <v>103</v>
      </c>
      <c r="D119" s="104"/>
      <c r="E119" s="104"/>
      <c r="F119" s="104"/>
      <c r="G119" s="104"/>
      <c r="H119" s="105"/>
    </row>
    <row r="120" spans="1:8" ht="12.75">
      <c r="A120" s="35"/>
      <c r="B120" s="36"/>
      <c r="C120" s="36"/>
      <c r="D120" s="36"/>
      <c r="E120" s="36"/>
      <c r="F120" s="36"/>
      <c r="G120" s="36"/>
      <c r="H120" s="37"/>
    </row>
    <row r="123" spans="1:8" ht="15.75">
      <c r="A123" s="39" t="s">
        <v>104</v>
      </c>
      <c r="B123" s="40"/>
      <c r="C123" s="40"/>
      <c r="D123" s="40"/>
      <c r="E123" s="40"/>
      <c r="F123" s="40"/>
      <c r="G123" s="40"/>
      <c r="H123" s="41"/>
    </row>
    <row r="124" spans="1:8" ht="15">
      <c r="A124" s="28"/>
      <c r="B124" s="29"/>
      <c r="C124" s="29"/>
      <c r="D124" s="29"/>
      <c r="E124" s="29"/>
      <c r="F124" s="29"/>
      <c r="G124" s="29"/>
      <c r="H124" s="42"/>
    </row>
    <row r="125" spans="1:8" ht="49.5" customHeight="1">
      <c r="A125" s="115" t="s">
        <v>105</v>
      </c>
      <c r="B125" s="116"/>
      <c r="C125" s="116"/>
      <c r="D125" s="116"/>
      <c r="E125" s="116"/>
      <c r="F125" s="116"/>
      <c r="G125" s="116"/>
      <c r="H125" s="117"/>
    </row>
    <row r="126" spans="1:8" ht="15">
      <c r="A126" s="28"/>
      <c r="B126" s="29"/>
      <c r="C126" s="29"/>
      <c r="D126" s="29"/>
      <c r="E126" s="29"/>
      <c r="F126" s="29"/>
      <c r="G126" s="29"/>
      <c r="H126" s="42"/>
    </row>
    <row r="127" spans="1:8" ht="15">
      <c r="A127" s="28"/>
      <c r="B127" s="29" t="s">
        <v>92</v>
      </c>
      <c r="C127" s="29" t="s">
        <v>106</v>
      </c>
      <c r="D127" s="29"/>
      <c r="E127" s="29"/>
      <c r="F127" s="29"/>
      <c r="G127" s="29"/>
      <c r="H127" s="42"/>
    </row>
    <row r="128" spans="1:8" ht="28.5" customHeight="1">
      <c r="A128" s="28"/>
      <c r="B128" s="47" t="s">
        <v>98</v>
      </c>
      <c r="C128" s="104" t="s">
        <v>107</v>
      </c>
      <c r="D128" s="104"/>
      <c r="E128" s="104"/>
      <c r="F128" s="104"/>
      <c r="G128" s="104"/>
      <c r="H128" s="105"/>
    </row>
    <row r="129" spans="1:8" ht="12.75">
      <c r="A129" s="35"/>
      <c r="B129" s="36"/>
      <c r="C129" s="36"/>
      <c r="D129" s="36"/>
      <c r="E129" s="36"/>
      <c r="F129" s="36"/>
      <c r="G129" s="36"/>
      <c r="H129" s="37"/>
    </row>
    <row r="132" spans="1:8" ht="15.75">
      <c r="A132" s="39" t="s">
        <v>108</v>
      </c>
      <c r="B132" s="40"/>
      <c r="C132" s="40"/>
      <c r="D132" s="40"/>
      <c r="E132" s="40"/>
      <c r="F132" s="40"/>
      <c r="G132" s="40"/>
      <c r="H132" s="41"/>
    </row>
    <row r="133" spans="1:8" ht="15">
      <c r="A133" s="28"/>
      <c r="B133" s="29"/>
      <c r="C133" s="29"/>
      <c r="D133" s="29"/>
      <c r="E133" s="29"/>
      <c r="F133" s="29"/>
      <c r="G133" s="29"/>
      <c r="H133" s="42"/>
    </row>
    <row r="134" spans="1:8" ht="30.75" customHeight="1">
      <c r="A134" s="103" t="s">
        <v>109</v>
      </c>
      <c r="B134" s="104"/>
      <c r="C134" s="104"/>
      <c r="D134" s="104"/>
      <c r="E134" s="104"/>
      <c r="F134" s="104"/>
      <c r="G134" s="104"/>
      <c r="H134" s="105"/>
    </row>
    <row r="135" spans="1:8" ht="15">
      <c r="A135" s="28"/>
      <c r="B135" s="29"/>
      <c r="C135" s="29"/>
      <c r="D135" s="29"/>
      <c r="E135" s="29"/>
      <c r="F135" s="29"/>
      <c r="G135" s="29"/>
      <c r="H135" s="42"/>
    </row>
    <row r="136" spans="1:8" ht="15">
      <c r="A136" s="28"/>
      <c r="B136" s="29" t="s">
        <v>86</v>
      </c>
      <c r="C136" s="29" t="s">
        <v>110</v>
      </c>
      <c r="D136" s="29"/>
      <c r="E136" s="29"/>
      <c r="F136" s="29"/>
      <c r="G136" s="29"/>
      <c r="H136" s="42"/>
    </row>
    <row r="137" spans="1:8" ht="15">
      <c r="A137" s="28"/>
      <c r="B137" s="29" t="s">
        <v>98</v>
      </c>
      <c r="C137" s="29" t="s">
        <v>111</v>
      </c>
      <c r="D137" s="29"/>
      <c r="E137" s="29"/>
      <c r="F137" s="29"/>
      <c r="G137" s="29"/>
      <c r="H137" s="42"/>
    </row>
    <row r="138" spans="1:8" ht="12.75">
      <c r="A138" s="35"/>
      <c r="B138" s="36"/>
      <c r="C138" s="36"/>
      <c r="D138" s="36"/>
      <c r="E138" s="36"/>
      <c r="F138" s="36"/>
      <c r="G138" s="36"/>
      <c r="H138" s="37"/>
    </row>
    <row r="141" spans="1:8" ht="15.75">
      <c r="A141" s="39" t="s">
        <v>112</v>
      </c>
      <c r="B141" s="40"/>
      <c r="C141" s="40"/>
      <c r="D141" s="40"/>
      <c r="E141" s="40"/>
      <c r="F141" s="40"/>
      <c r="G141" s="40"/>
      <c r="H141" s="41"/>
    </row>
    <row r="142" spans="1:8" ht="15">
      <c r="A142" s="28"/>
      <c r="B142" s="29"/>
      <c r="C142" s="29"/>
      <c r="D142" s="29"/>
      <c r="E142" s="29"/>
      <c r="F142" s="29"/>
      <c r="G142" s="29"/>
      <c r="H142" s="42"/>
    </row>
    <row r="143" spans="1:8" ht="46.5" customHeight="1">
      <c r="A143" s="103" t="s">
        <v>113</v>
      </c>
      <c r="B143" s="104"/>
      <c r="C143" s="104"/>
      <c r="D143" s="104"/>
      <c r="E143" s="104"/>
      <c r="F143" s="104"/>
      <c r="G143" s="104"/>
      <c r="H143" s="105"/>
    </row>
    <row r="144" spans="1:8" ht="15">
      <c r="A144" s="28"/>
      <c r="B144" s="29"/>
      <c r="C144" s="29"/>
      <c r="D144" s="29"/>
      <c r="E144" s="29"/>
      <c r="F144" s="29"/>
      <c r="G144" s="29"/>
      <c r="H144" s="42"/>
    </row>
    <row r="145" spans="1:8" ht="15">
      <c r="A145" s="28"/>
      <c r="B145" s="29" t="s">
        <v>92</v>
      </c>
      <c r="C145" s="29" t="s">
        <v>110</v>
      </c>
      <c r="D145" s="29"/>
      <c r="E145" s="29"/>
      <c r="F145" s="29"/>
      <c r="G145" s="29"/>
      <c r="H145" s="42"/>
    </row>
    <row r="146" spans="1:8" ht="15">
      <c r="A146" s="28"/>
      <c r="B146" s="29" t="s">
        <v>98</v>
      </c>
      <c r="C146" s="29" t="s">
        <v>114</v>
      </c>
      <c r="D146" s="29"/>
      <c r="E146" s="29"/>
      <c r="F146" s="29"/>
      <c r="G146" s="29"/>
      <c r="H146" s="42"/>
    </row>
    <row r="147" spans="1:8" ht="12.75">
      <c r="A147" s="35"/>
      <c r="B147" s="36"/>
      <c r="C147" s="36"/>
      <c r="D147" s="36"/>
      <c r="E147" s="36"/>
      <c r="F147" s="36"/>
      <c r="G147" s="36"/>
      <c r="H147" s="37"/>
    </row>
    <row r="150" spans="1:8" ht="15.75">
      <c r="A150" s="39" t="s">
        <v>112</v>
      </c>
      <c r="B150" s="40"/>
      <c r="C150" s="40"/>
      <c r="D150" s="40"/>
      <c r="E150" s="40"/>
      <c r="F150" s="40"/>
      <c r="G150" s="40"/>
      <c r="H150" s="41"/>
    </row>
    <row r="151" spans="1:8" ht="15">
      <c r="A151" s="28"/>
      <c r="B151" s="29"/>
      <c r="C151" s="29"/>
      <c r="D151" s="29"/>
      <c r="E151" s="29"/>
      <c r="F151" s="29"/>
      <c r="G151" s="29"/>
      <c r="H151" s="42"/>
    </row>
    <row r="152" spans="1:8" ht="44.25" customHeight="1">
      <c r="A152" s="103" t="s">
        <v>115</v>
      </c>
      <c r="B152" s="104"/>
      <c r="C152" s="104"/>
      <c r="D152" s="104"/>
      <c r="E152" s="104"/>
      <c r="F152" s="104"/>
      <c r="G152" s="104"/>
      <c r="H152" s="105"/>
    </row>
    <row r="153" spans="1:8" ht="15">
      <c r="A153" s="28"/>
      <c r="B153" s="29"/>
      <c r="C153" s="29"/>
      <c r="D153" s="29"/>
      <c r="E153" s="29"/>
      <c r="F153" s="29"/>
      <c r="G153" s="29"/>
      <c r="H153" s="42"/>
    </row>
    <row r="154" spans="1:8" ht="15">
      <c r="A154" s="28"/>
      <c r="B154" s="29" t="s">
        <v>92</v>
      </c>
      <c r="C154" s="29" t="s">
        <v>110</v>
      </c>
      <c r="D154" s="29"/>
      <c r="E154" s="29"/>
      <c r="F154" s="29"/>
      <c r="G154" s="29"/>
      <c r="H154" s="42"/>
    </row>
    <row r="155" spans="1:8" ht="77.25" customHeight="1">
      <c r="A155" s="28"/>
      <c r="B155" s="44" t="s">
        <v>98</v>
      </c>
      <c r="C155" s="104" t="s">
        <v>116</v>
      </c>
      <c r="D155" s="104"/>
      <c r="E155" s="104"/>
      <c r="F155" s="104"/>
      <c r="G155" s="104"/>
      <c r="H155" s="105"/>
    </row>
    <row r="156" spans="1:8" ht="12.75">
      <c r="A156" s="35"/>
      <c r="B156" s="36"/>
      <c r="C156" s="36"/>
      <c r="D156" s="36"/>
      <c r="E156" s="36"/>
      <c r="F156" s="36"/>
      <c r="G156" s="36"/>
      <c r="H156" s="37"/>
    </row>
    <row r="159" spans="1:8" ht="15.75">
      <c r="A159" s="39" t="s">
        <v>117</v>
      </c>
      <c r="B159" s="40"/>
      <c r="C159" s="40"/>
      <c r="D159" s="40"/>
      <c r="E159" s="40"/>
      <c r="F159" s="40"/>
      <c r="G159" s="40"/>
      <c r="H159" s="41"/>
    </row>
    <row r="160" spans="1:8" ht="15">
      <c r="A160" s="28"/>
      <c r="B160" s="29"/>
      <c r="C160" s="29"/>
      <c r="D160" s="29"/>
      <c r="E160" s="29"/>
      <c r="F160" s="29"/>
      <c r="G160" s="29"/>
      <c r="H160" s="42"/>
    </row>
    <row r="161" spans="1:8" ht="75" customHeight="1">
      <c r="A161" s="110" t="s">
        <v>118</v>
      </c>
      <c r="B161" s="111"/>
      <c r="C161" s="111"/>
      <c r="D161" s="111"/>
      <c r="E161" s="111"/>
      <c r="F161" s="111"/>
      <c r="G161" s="111"/>
      <c r="H161" s="112"/>
    </row>
    <row r="162" spans="1:8" ht="15">
      <c r="A162" s="28"/>
      <c r="B162" s="29"/>
      <c r="C162" s="29"/>
      <c r="D162" s="29"/>
      <c r="E162" s="29"/>
      <c r="F162" s="29"/>
      <c r="G162" s="29"/>
      <c r="H162" s="42"/>
    </row>
    <row r="163" spans="1:8" ht="15">
      <c r="A163" s="28"/>
      <c r="B163" s="29" t="s">
        <v>92</v>
      </c>
      <c r="C163" s="29" t="s">
        <v>119</v>
      </c>
      <c r="D163" s="29"/>
      <c r="E163" s="29"/>
      <c r="F163" s="29"/>
      <c r="G163" s="29"/>
      <c r="H163" s="42"/>
    </row>
    <row r="164" spans="1:8" ht="15">
      <c r="A164" s="28"/>
      <c r="B164" s="29" t="s">
        <v>98</v>
      </c>
      <c r="C164" s="29" t="s">
        <v>120</v>
      </c>
      <c r="D164" s="29"/>
      <c r="E164" s="29"/>
      <c r="F164" s="29"/>
      <c r="G164" s="29"/>
      <c r="H164" s="42"/>
    </row>
    <row r="165" spans="1:8" ht="12.75">
      <c r="A165" s="35"/>
      <c r="B165" s="36"/>
      <c r="C165" s="36"/>
      <c r="D165" s="36"/>
      <c r="E165" s="36"/>
      <c r="F165" s="36"/>
      <c r="G165" s="36"/>
      <c r="H165" s="37"/>
    </row>
    <row r="168" spans="1:8" ht="15.75">
      <c r="A168" s="39" t="s">
        <v>117</v>
      </c>
      <c r="B168" s="40"/>
      <c r="C168" s="40"/>
      <c r="D168" s="40"/>
      <c r="E168" s="40"/>
      <c r="F168" s="40"/>
      <c r="G168" s="40"/>
      <c r="H168" s="41"/>
    </row>
    <row r="169" spans="1:8" ht="15">
      <c r="A169" s="28"/>
      <c r="B169" s="29"/>
      <c r="C169" s="29"/>
      <c r="D169" s="29"/>
      <c r="E169" s="29"/>
      <c r="F169" s="29"/>
      <c r="G169" s="29"/>
      <c r="H169" s="42"/>
    </row>
    <row r="170" spans="1:8" ht="48" customHeight="1">
      <c r="A170" s="103" t="s">
        <v>121</v>
      </c>
      <c r="B170" s="104"/>
      <c r="C170" s="104"/>
      <c r="D170" s="104"/>
      <c r="E170" s="104"/>
      <c r="F170" s="104"/>
      <c r="G170" s="104"/>
      <c r="H170" s="105"/>
    </row>
    <row r="171" spans="1:8" ht="15">
      <c r="A171" s="28"/>
      <c r="B171" s="29"/>
      <c r="C171" s="29"/>
      <c r="D171" s="29"/>
      <c r="E171" s="29"/>
      <c r="F171" s="29"/>
      <c r="G171" s="29"/>
      <c r="H171" s="42"/>
    </row>
    <row r="172" spans="1:8" ht="15">
      <c r="A172" s="28"/>
      <c r="B172" s="29" t="s">
        <v>92</v>
      </c>
      <c r="C172" s="29" t="s">
        <v>119</v>
      </c>
      <c r="D172" s="29"/>
      <c r="E172" s="29"/>
      <c r="F172" s="29"/>
      <c r="G172" s="29"/>
      <c r="H172" s="42"/>
    </row>
    <row r="173" spans="1:8" ht="106.5" customHeight="1">
      <c r="A173" s="28"/>
      <c r="B173" s="48" t="s">
        <v>98</v>
      </c>
      <c r="C173" s="118" t="s">
        <v>122</v>
      </c>
      <c r="D173" s="118"/>
      <c r="E173" s="118"/>
      <c r="F173" s="118"/>
      <c r="G173" s="118"/>
      <c r="H173" s="119"/>
    </row>
    <row r="174" spans="1:8" ht="12.75">
      <c r="A174" s="35"/>
      <c r="B174" s="36"/>
      <c r="C174" s="36"/>
      <c r="D174" s="36"/>
      <c r="E174" s="36"/>
      <c r="F174" s="36"/>
      <c r="G174" s="36"/>
      <c r="H174" s="37"/>
    </row>
    <row r="177" spans="1:8" ht="15.75">
      <c r="A177" s="39" t="s">
        <v>123</v>
      </c>
      <c r="B177" s="40"/>
      <c r="C177" s="40"/>
      <c r="D177" s="40"/>
      <c r="E177" s="40"/>
      <c r="F177" s="40"/>
      <c r="G177" s="40"/>
      <c r="H177" s="41"/>
    </row>
    <row r="178" spans="1:8" ht="15">
      <c r="A178" s="28"/>
      <c r="B178" s="29"/>
      <c r="C178" s="29"/>
      <c r="D178" s="29"/>
      <c r="E178" s="29"/>
      <c r="F178" s="29"/>
      <c r="G178" s="29"/>
      <c r="H178" s="42"/>
    </row>
    <row r="179" spans="1:8" ht="29.25" customHeight="1">
      <c r="A179" s="103" t="s">
        <v>124</v>
      </c>
      <c r="B179" s="104"/>
      <c r="C179" s="104"/>
      <c r="D179" s="104"/>
      <c r="E179" s="104"/>
      <c r="F179" s="104"/>
      <c r="G179" s="104"/>
      <c r="H179" s="105"/>
    </row>
    <row r="180" spans="1:8" ht="15">
      <c r="A180" s="28"/>
      <c r="B180" s="29"/>
      <c r="C180" s="29"/>
      <c r="D180" s="29"/>
      <c r="E180" s="29"/>
      <c r="F180" s="29"/>
      <c r="G180" s="29"/>
      <c r="H180" s="42"/>
    </row>
    <row r="181" spans="1:8" ht="15">
      <c r="A181" s="28"/>
      <c r="B181" s="29" t="s">
        <v>86</v>
      </c>
      <c r="C181" s="29" t="s">
        <v>125</v>
      </c>
      <c r="D181" s="29"/>
      <c r="E181" s="29"/>
      <c r="F181" s="29"/>
      <c r="G181" s="29"/>
      <c r="H181" s="42"/>
    </row>
    <row r="182" spans="1:8" ht="15">
      <c r="A182" s="28"/>
      <c r="B182" s="29" t="s">
        <v>98</v>
      </c>
      <c r="C182" s="29" t="s">
        <v>126</v>
      </c>
      <c r="D182" s="29"/>
      <c r="E182" s="29"/>
      <c r="F182" s="29"/>
      <c r="G182" s="29"/>
      <c r="H182" s="42"/>
    </row>
    <row r="183" spans="1:8" ht="12.75">
      <c r="A183" s="35"/>
      <c r="B183" s="36"/>
      <c r="C183" s="36"/>
      <c r="D183" s="36"/>
      <c r="E183" s="36"/>
      <c r="F183" s="36"/>
      <c r="G183" s="36"/>
      <c r="H183" s="37"/>
    </row>
    <row r="186" spans="1:8" ht="15.75">
      <c r="A186" s="39" t="s">
        <v>127</v>
      </c>
      <c r="B186" s="40"/>
      <c r="C186" s="40"/>
      <c r="D186" s="40"/>
      <c r="E186" s="40"/>
      <c r="F186" s="40"/>
      <c r="G186" s="40"/>
      <c r="H186" s="41"/>
    </row>
    <row r="187" spans="1:8" ht="15">
      <c r="A187" s="28"/>
      <c r="B187" s="29"/>
      <c r="C187" s="29"/>
      <c r="D187" s="29"/>
      <c r="E187" s="29"/>
      <c r="F187" s="29"/>
      <c r="G187" s="29"/>
      <c r="H187" s="42"/>
    </row>
    <row r="188" spans="1:8" ht="31.5" customHeight="1">
      <c r="A188" s="103" t="s">
        <v>128</v>
      </c>
      <c r="B188" s="104"/>
      <c r="C188" s="104"/>
      <c r="D188" s="104"/>
      <c r="E188" s="104"/>
      <c r="F188" s="104"/>
      <c r="G188" s="104"/>
      <c r="H188" s="105"/>
    </row>
    <row r="189" spans="1:8" ht="15">
      <c r="A189" s="28"/>
      <c r="B189" s="29"/>
      <c r="C189" s="29"/>
      <c r="D189" s="29"/>
      <c r="E189" s="29"/>
      <c r="F189" s="29"/>
      <c r="G189" s="29"/>
      <c r="H189" s="42"/>
    </row>
    <row r="190" spans="1:8" ht="30.75" customHeight="1">
      <c r="A190" s="28"/>
      <c r="B190" s="44" t="s">
        <v>92</v>
      </c>
      <c r="C190" s="104" t="s">
        <v>129</v>
      </c>
      <c r="D190" s="104"/>
      <c r="E190" s="104"/>
      <c r="F190" s="104"/>
      <c r="G190" s="104"/>
      <c r="H190" s="105"/>
    </row>
    <row r="191" spans="1:8" ht="77.25" customHeight="1">
      <c r="A191" s="28"/>
      <c r="B191" s="44" t="s">
        <v>98</v>
      </c>
      <c r="C191" s="104" t="s">
        <v>130</v>
      </c>
      <c r="D191" s="104"/>
      <c r="E191" s="104"/>
      <c r="F191" s="104"/>
      <c r="G191" s="104"/>
      <c r="H191" s="105"/>
    </row>
    <row r="192" spans="1:8" ht="12.75">
      <c r="A192" s="35"/>
      <c r="B192" s="36"/>
      <c r="C192" s="36"/>
      <c r="D192" s="36"/>
      <c r="E192" s="36"/>
      <c r="F192" s="36"/>
      <c r="G192" s="36"/>
      <c r="H192" s="37"/>
    </row>
    <row r="195" spans="1:8" ht="15.75">
      <c r="A195" s="39" t="s">
        <v>127</v>
      </c>
      <c r="B195" s="40"/>
      <c r="C195" s="40"/>
      <c r="D195" s="40"/>
      <c r="E195" s="40"/>
      <c r="F195" s="40"/>
      <c r="G195" s="40"/>
      <c r="H195" s="41"/>
    </row>
    <row r="196" spans="1:8" ht="15">
      <c r="A196" s="28"/>
      <c r="B196" s="29"/>
      <c r="C196" s="29"/>
      <c r="D196" s="29"/>
      <c r="E196" s="29"/>
      <c r="F196" s="29"/>
      <c r="G196" s="29"/>
      <c r="H196" s="42"/>
    </row>
    <row r="197" spans="1:8" ht="29.25" customHeight="1">
      <c r="A197" s="103" t="s">
        <v>131</v>
      </c>
      <c r="B197" s="104"/>
      <c r="C197" s="104"/>
      <c r="D197" s="104"/>
      <c r="E197" s="104"/>
      <c r="F197" s="104"/>
      <c r="G197" s="104"/>
      <c r="H197" s="105"/>
    </row>
    <row r="198" spans="1:8" ht="15">
      <c r="A198" s="28"/>
      <c r="B198" s="29"/>
      <c r="C198" s="29"/>
      <c r="D198" s="29"/>
      <c r="E198" s="29"/>
      <c r="F198" s="29"/>
      <c r="G198" s="29"/>
      <c r="H198" s="42"/>
    </row>
    <row r="199" spans="1:8" ht="15">
      <c r="A199" s="28"/>
      <c r="B199" s="29" t="s">
        <v>86</v>
      </c>
      <c r="C199" s="29" t="s">
        <v>132</v>
      </c>
      <c r="D199" s="29"/>
      <c r="E199" s="29"/>
      <c r="F199" s="29"/>
      <c r="G199" s="29"/>
      <c r="H199" s="42"/>
    </row>
    <row r="200" spans="1:8" ht="30.75" customHeight="1">
      <c r="A200" s="28"/>
      <c r="B200" s="44" t="s">
        <v>98</v>
      </c>
      <c r="C200" s="104" t="s">
        <v>133</v>
      </c>
      <c r="D200" s="104"/>
      <c r="E200" s="104"/>
      <c r="F200" s="104"/>
      <c r="G200" s="104"/>
      <c r="H200" s="105"/>
    </row>
    <row r="201" spans="1:8" ht="12.75">
      <c r="A201" s="35"/>
      <c r="B201" s="36"/>
      <c r="C201" s="36"/>
      <c r="D201" s="36"/>
      <c r="E201" s="36"/>
      <c r="F201" s="36"/>
      <c r="G201" s="36"/>
      <c r="H201" s="37"/>
    </row>
    <row r="204" spans="1:8" ht="15.75">
      <c r="A204" s="39" t="s">
        <v>134</v>
      </c>
      <c r="B204" s="40"/>
      <c r="C204" s="40"/>
      <c r="D204" s="40"/>
      <c r="E204" s="40"/>
      <c r="F204" s="40"/>
      <c r="G204" s="40"/>
      <c r="H204" s="41"/>
    </row>
    <row r="205" spans="1:8" ht="15">
      <c r="A205" s="28"/>
      <c r="B205" s="29"/>
      <c r="C205" s="29"/>
      <c r="D205" s="29"/>
      <c r="E205" s="29"/>
      <c r="F205" s="29"/>
      <c r="G205" s="29"/>
      <c r="H205" s="42"/>
    </row>
    <row r="206" spans="1:8" ht="89.25" customHeight="1">
      <c r="A206" s="110" t="s">
        <v>135</v>
      </c>
      <c r="B206" s="111"/>
      <c r="C206" s="111"/>
      <c r="D206" s="111"/>
      <c r="E206" s="111"/>
      <c r="F206" s="111"/>
      <c r="G206" s="111"/>
      <c r="H206" s="112"/>
    </row>
    <row r="207" spans="1:8" ht="15">
      <c r="A207" s="28"/>
      <c r="B207" s="29"/>
      <c r="C207" s="29"/>
      <c r="D207" s="29"/>
      <c r="E207" s="29"/>
      <c r="F207" s="29"/>
      <c r="G207" s="29"/>
      <c r="H207" s="42"/>
    </row>
    <row r="208" spans="1:8" ht="15">
      <c r="A208" s="28"/>
      <c r="B208" s="29" t="s">
        <v>92</v>
      </c>
      <c r="C208" s="29" t="s">
        <v>136</v>
      </c>
      <c r="D208" s="29"/>
      <c r="E208" s="29"/>
      <c r="F208" s="29"/>
      <c r="G208" s="29"/>
      <c r="H208" s="42"/>
    </row>
    <row r="209" spans="1:8" ht="60.75" customHeight="1">
      <c r="A209" s="28"/>
      <c r="B209" s="44" t="s">
        <v>98</v>
      </c>
      <c r="C209" s="104" t="s">
        <v>137</v>
      </c>
      <c r="D209" s="104"/>
      <c r="E209" s="104"/>
      <c r="F209" s="104"/>
      <c r="G209" s="104"/>
      <c r="H209" s="105"/>
    </row>
    <row r="210" spans="1:8" ht="12.75">
      <c r="A210" s="35"/>
      <c r="B210" s="36"/>
      <c r="C210" s="36"/>
      <c r="D210" s="36"/>
      <c r="E210" s="36"/>
      <c r="F210" s="36"/>
      <c r="G210" s="36"/>
      <c r="H210" s="37"/>
    </row>
    <row r="213" spans="1:8" ht="15.75">
      <c r="A213" s="39" t="s">
        <v>127</v>
      </c>
      <c r="B213" s="40"/>
      <c r="C213" s="40"/>
      <c r="D213" s="40"/>
      <c r="E213" s="40"/>
      <c r="F213" s="40"/>
      <c r="G213" s="40"/>
      <c r="H213" s="41"/>
    </row>
    <row r="214" spans="1:8" ht="15">
      <c r="A214" s="28"/>
      <c r="B214" s="29"/>
      <c r="C214" s="29"/>
      <c r="D214" s="29"/>
      <c r="E214" s="29"/>
      <c r="F214" s="29"/>
      <c r="G214" s="29"/>
      <c r="H214" s="42"/>
    </row>
    <row r="215" spans="1:8" ht="46.5" customHeight="1">
      <c r="A215" s="103" t="s">
        <v>138</v>
      </c>
      <c r="B215" s="104"/>
      <c r="C215" s="104"/>
      <c r="D215" s="104"/>
      <c r="E215" s="104"/>
      <c r="F215" s="104"/>
      <c r="G215" s="104"/>
      <c r="H215" s="105"/>
    </row>
    <row r="216" spans="1:8" ht="15">
      <c r="A216" s="28"/>
      <c r="B216" s="29"/>
      <c r="C216" s="29"/>
      <c r="D216" s="29"/>
      <c r="E216" s="29"/>
      <c r="F216" s="29"/>
      <c r="G216" s="29"/>
      <c r="H216" s="42"/>
    </row>
    <row r="217" spans="1:8" ht="15">
      <c r="A217" s="28"/>
      <c r="B217" s="29" t="s">
        <v>92</v>
      </c>
      <c r="C217" s="29" t="s">
        <v>139</v>
      </c>
      <c r="D217" s="29"/>
      <c r="E217" s="29"/>
      <c r="F217" s="29"/>
      <c r="G217" s="29"/>
      <c r="H217" s="42"/>
    </row>
    <row r="218" spans="1:8" ht="46.5" customHeight="1">
      <c r="A218" s="28"/>
      <c r="B218" s="44" t="s">
        <v>98</v>
      </c>
      <c r="C218" s="104" t="s">
        <v>140</v>
      </c>
      <c r="D218" s="104"/>
      <c r="E218" s="104"/>
      <c r="F218" s="104"/>
      <c r="G218" s="104"/>
      <c r="H218" s="105"/>
    </row>
    <row r="219" spans="1:8" ht="12.75">
      <c r="A219" s="35"/>
      <c r="B219" s="36"/>
      <c r="C219" s="36"/>
      <c r="D219" s="36"/>
      <c r="E219" s="36"/>
      <c r="F219" s="36"/>
      <c r="G219" s="36"/>
      <c r="H219" s="37"/>
    </row>
    <row r="222" spans="1:8" ht="15.75">
      <c r="A222" s="39" t="s">
        <v>141</v>
      </c>
      <c r="B222" s="40"/>
      <c r="C222" s="40"/>
      <c r="D222" s="40"/>
      <c r="E222" s="40"/>
      <c r="F222" s="40"/>
      <c r="G222" s="40"/>
      <c r="H222" s="41"/>
    </row>
    <row r="223" spans="1:8" ht="15">
      <c r="A223" s="28"/>
      <c r="B223" s="29"/>
      <c r="C223" s="29"/>
      <c r="D223" s="29"/>
      <c r="E223" s="29"/>
      <c r="F223" s="29"/>
      <c r="G223" s="29"/>
      <c r="H223" s="42"/>
    </row>
    <row r="224" spans="1:8" ht="32.25" customHeight="1">
      <c r="A224" s="103" t="s">
        <v>142</v>
      </c>
      <c r="B224" s="104"/>
      <c r="C224" s="104"/>
      <c r="D224" s="104"/>
      <c r="E224" s="104"/>
      <c r="F224" s="104"/>
      <c r="G224" s="104"/>
      <c r="H224" s="105"/>
    </row>
    <row r="225" spans="1:8" ht="15">
      <c r="A225" s="28"/>
      <c r="B225" s="29"/>
      <c r="C225" s="29"/>
      <c r="D225" s="29"/>
      <c r="E225" s="29"/>
      <c r="F225" s="29"/>
      <c r="G225" s="29"/>
      <c r="H225" s="42"/>
    </row>
    <row r="226" spans="1:8" ht="15">
      <c r="A226" s="28"/>
      <c r="B226" s="29" t="s">
        <v>92</v>
      </c>
      <c r="C226" s="29" t="s">
        <v>143</v>
      </c>
      <c r="D226" s="29"/>
      <c r="E226" s="29"/>
      <c r="F226" s="29"/>
      <c r="G226" s="29"/>
      <c r="H226" s="42"/>
    </row>
    <row r="227" spans="1:8" ht="46.5" customHeight="1">
      <c r="A227" s="28"/>
      <c r="B227" s="44" t="s">
        <v>98</v>
      </c>
      <c r="C227" s="104" t="s">
        <v>144</v>
      </c>
      <c r="D227" s="104"/>
      <c r="E227" s="104"/>
      <c r="F227" s="104"/>
      <c r="G227" s="104"/>
      <c r="H227" s="105"/>
    </row>
    <row r="228" spans="1:8" ht="12.75">
      <c r="A228" s="35"/>
      <c r="B228" s="36"/>
      <c r="C228" s="36"/>
      <c r="D228" s="36"/>
      <c r="E228" s="36"/>
      <c r="F228" s="36"/>
      <c r="G228" s="36"/>
      <c r="H228" s="37"/>
    </row>
    <row r="231" spans="1:8" ht="15.75">
      <c r="A231" s="39" t="s">
        <v>141</v>
      </c>
      <c r="B231" s="40"/>
      <c r="C231" s="40"/>
      <c r="D231" s="40"/>
      <c r="E231" s="40"/>
      <c r="F231" s="40"/>
      <c r="G231" s="40"/>
      <c r="H231" s="41"/>
    </row>
    <row r="232" spans="1:8" ht="15">
      <c r="A232" s="28"/>
      <c r="B232" s="29"/>
      <c r="C232" s="29"/>
      <c r="D232" s="29"/>
      <c r="E232" s="29"/>
      <c r="F232" s="29"/>
      <c r="G232" s="29"/>
      <c r="H232" s="42"/>
    </row>
    <row r="233" spans="1:8" ht="45.75" customHeight="1">
      <c r="A233" s="103" t="s">
        <v>145</v>
      </c>
      <c r="B233" s="104"/>
      <c r="C233" s="104"/>
      <c r="D233" s="104"/>
      <c r="E233" s="104"/>
      <c r="F233" s="104"/>
      <c r="G233" s="104"/>
      <c r="H233" s="105"/>
    </row>
    <row r="234" spans="1:8" ht="15">
      <c r="A234" s="28"/>
      <c r="B234" s="29"/>
      <c r="C234" s="29"/>
      <c r="D234" s="29"/>
      <c r="E234" s="29"/>
      <c r="F234" s="29"/>
      <c r="G234" s="29"/>
      <c r="H234" s="42"/>
    </row>
    <row r="235" spans="1:8" ht="15">
      <c r="A235" s="28"/>
      <c r="B235" s="29" t="s">
        <v>92</v>
      </c>
      <c r="C235" s="29" t="s">
        <v>146</v>
      </c>
      <c r="D235" s="29"/>
      <c r="E235" s="29"/>
      <c r="F235" s="29"/>
      <c r="G235" s="29"/>
      <c r="H235" s="42"/>
    </row>
    <row r="236" spans="1:8" ht="63" customHeight="1">
      <c r="A236" s="28"/>
      <c r="B236" s="44" t="s">
        <v>98</v>
      </c>
      <c r="C236" s="104" t="s">
        <v>147</v>
      </c>
      <c r="D236" s="104"/>
      <c r="E236" s="104"/>
      <c r="F236" s="104"/>
      <c r="G236" s="104"/>
      <c r="H236" s="105"/>
    </row>
    <row r="237" spans="1:8" ht="12.75">
      <c r="A237" s="35"/>
      <c r="B237" s="36"/>
      <c r="C237" s="36"/>
      <c r="D237" s="36"/>
      <c r="E237" s="36"/>
      <c r="F237" s="36"/>
      <c r="G237" s="36"/>
      <c r="H237" s="37"/>
    </row>
    <row r="240" spans="1:8" ht="15.75">
      <c r="A240" s="39" t="s">
        <v>141</v>
      </c>
      <c r="B240" s="40"/>
      <c r="C240" s="40"/>
      <c r="D240" s="40"/>
      <c r="E240" s="40"/>
      <c r="F240" s="40"/>
      <c r="G240" s="40"/>
      <c r="H240" s="41"/>
    </row>
    <row r="241" spans="1:8" ht="15">
      <c r="A241" s="28"/>
      <c r="B241" s="29"/>
      <c r="C241" s="29"/>
      <c r="D241" s="29"/>
      <c r="E241" s="29"/>
      <c r="F241" s="29"/>
      <c r="G241" s="29"/>
      <c r="H241" s="42"/>
    </row>
    <row r="242" spans="1:8" ht="48" customHeight="1">
      <c r="A242" s="103" t="s">
        <v>148</v>
      </c>
      <c r="B242" s="104"/>
      <c r="C242" s="104"/>
      <c r="D242" s="104"/>
      <c r="E242" s="104"/>
      <c r="F242" s="104"/>
      <c r="G242" s="104"/>
      <c r="H242" s="105"/>
    </row>
    <row r="243" spans="1:8" ht="15">
      <c r="A243" s="28"/>
      <c r="B243" s="29"/>
      <c r="C243" s="29"/>
      <c r="D243" s="29"/>
      <c r="E243" s="29"/>
      <c r="F243" s="29"/>
      <c r="G243" s="29"/>
      <c r="H243" s="42"/>
    </row>
    <row r="244" spans="1:8" ht="33" customHeight="1">
      <c r="A244" s="28"/>
      <c r="B244" s="44" t="s">
        <v>92</v>
      </c>
      <c r="C244" s="104" t="s">
        <v>149</v>
      </c>
      <c r="D244" s="104"/>
      <c r="E244" s="104"/>
      <c r="F244" s="104"/>
      <c r="G244" s="104"/>
      <c r="H244" s="105"/>
    </row>
    <row r="245" spans="1:8" ht="45" customHeight="1">
      <c r="A245" s="28"/>
      <c r="B245" s="44" t="s">
        <v>98</v>
      </c>
      <c r="C245" s="104" t="s">
        <v>150</v>
      </c>
      <c r="D245" s="104"/>
      <c r="E245" s="104"/>
      <c r="F245" s="104"/>
      <c r="G245" s="104"/>
      <c r="H245" s="105"/>
    </row>
    <row r="246" spans="1:8" ht="12.75">
      <c r="A246" s="35"/>
      <c r="B246" s="36"/>
      <c r="C246" s="36"/>
      <c r="D246" s="36"/>
      <c r="E246" s="36"/>
      <c r="F246" s="36"/>
      <c r="G246" s="36"/>
      <c r="H246" s="37"/>
    </row>
  </sheetData>
  <sheetProtection/>
  <mergeCells count="54">
    <mergeCell ref="C191:H191"/>
    <mergeCell ref="C244:H244"/>
    <mergeCell ref="C245:H245"/>
    <mergeCell ref="C218:H218"/>
    <mergeCell ref="A224:H224"/>
    <mergeCell ref="C227:H227"/>
    <mergeCell ref="A233:H233"/>
    <mergeCell ref="C236:H236"/>
    <mergeCell ref="A242:H242"/>
    <mergeCell ref="A197:H197"/>
    <mergeCell ref="C200:H200"/>
    <mergeCell ref="A206:H206"/>
    <mergeCell ref="C209:H209"/>
    <mergeCell ref="A215:H215"/>
    <mergeCell ref="A161:H161"/>
    <mergeCell ref="A170:H170"/>
    <mergeCell ref="C173:H173"/>
    <mergeCell ref="A179:H179"/>
    <mergeCell ref="A188:H188"/>
    <mergeCell ref="C190:H190"/>
    <mergeCell ref="A125:H125"/>
    <mergeCell ref="C128:H128"/>
    <mergeCell ref="A134:H134"/>
    <mergeCell ref="A143:H143"/>
    <mergeCell ref="A152:H152"/>
    <mergeCell ref="C155:H155"/>
    <mergeCell ref="A98:H98"/>
    <mergeCell ref="C101:H101"/>
    <mergeCell ref="A107:H107"/>
    <mergeCell ref="C110:H110"/>
    <mergeCell ref="A116:H116"/>
    <mergeCell ref="C119:H119"/>
    <mergeCell ref="A60:H60"/>
    <mergeCell ref="A70:H70"/>
    <mergeCell ref="A79:H79"/>
    <mergeCell ref="C92:H92"/>
    <mergeCell ref="A89:F89"/>
    <mergeCell ref="G89:H89"/>
    <mergeCell ref="B26:F26"/>
    <mergeCell ref="B27:F27"/>
    <mergeCell ref="B28:F28"/>
    <mergeCell ref="A36:E36"/>
    <mergeCell ref="F36:G36"/>
    <mergeCell ref="A49:H49"/>
    <mergeCell ref="B29:F29"/>
    <mergeCell ref="B30:F30"/>
    <mergeCell ref="B41:E41"/>
    <mergeCell ref="A2:H2"/>
    <mergeCell ref="A14:H14"/>
    <mergeCell ref="A16:H16"/>
    <mergeCell ref="A4:H4"/>
    <mergeCell ref="B24:F24"/>
    <mergeCell ref="B25:F25"/>
    <mergeCell ref="A22:H22"/>
  </mergeCells>
  <hyperlinks>
    <hyperlink ref="F36:G36" location="Appendix1" display="(see Appendix 1)"/>
    <hyperlink ref="G89:H89" location="Appendix2" display="(see Appendix 2)"/>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2:M35"/>
  <sheetViews>
    <sheetView zoomScalePageLayoutView="0" workbookViewId="0" topLeftCell="A6">
      <selection activeCell="A1" sqref="A1:I15"/>
    </sheetView>
  </sheetViews>
  <sheetFormatPr defaultColWidth="9.140625" defaultRowHeight="12.75"/>
  <cols>
    <col min="2" max="2" width="5.28125" style="0" customWidth="1"/>
  </cols>
  <sheetData>
    <row r="2" ht="18">
      <c r="A2" s="51" t="s">
        <v>160</v>
      </c>
    </row>
    <row r="3" ht="14.25">
      <c r="A3" s="52"/>
    </row>
    <row r="4" ht="14.25">
      <c r="A4" s="52" t="s">
        <v>161</v>
      </c>
    </row>
    <row r="5" spans="1:9" ht="75" customHeight="1">
      <c r="A5" s="122" t="s">
        <v>162</v>
      </c>
      <c r="B5" s="122"/>
      <c r="C5" s="122"/>
      <c r="D5" s="122"/>
      <c r="E5" s="122"/>
      <c r="F5" s="122"/>
      <c r="G5" s="122"/>
      <c r="H5" s="122"/>
      <c r="I5" s="122"/>
    </row>
    <row r="6" ht="14.25">
      <c r="A6" s="53"/>
    </row>
    <row r="7" spans="2:9" ht="26.25" customHeight="1">
      <c r="B7" s="54" t="s">
        <v>163</v>
      </c>
      <c r="C7" s="124" t="s">
        <v>164</v>
      </c>
      <c r="D7" s="124"/>
      <c r="E7" s="124"/>
      <c r="F7" s="124"/>
      <c r="G7" s="124"/>
      <c r="H7" s="124"/>
      <c r="I7" s="124"/>
    </row>
    <row r="8" spans="2:9" ht="40.5" customHeight="1">
      <c r="B8" s="54" t="s">
        <v>165</v>
      </c>
      <c r="C8" s="124" t="s">
        <v>166</v>
      </c>
      <c r="D8" s="124"/>
      <c r="E8" s="124"/>
      <c r="F8" s="124"/>
      <c r="G8" s="124"/>
      <c r="H8" s="124"/>
      <c r="I8" s="124"/>
    </row>
    <row r="9" spans="2:9" ht="39" customHeight="1">
      <c r="B9" s="54" t="s">
        <v>167</v>
      </c>
      <c r="C9" s="124" t="s">
        <v>168</v>
      </c>
      <c r="D9" s="124"/>
      <c r="E9" s="124"/>
      <c r="F9" s="124"/>
      <c r="G9" s="124"/>
      <c r="H9" s="124"/>
      <c r="I9" s="124"/>
    </row>
    <row r="10" spans="2:9" ht="77.25" customHeight="1">
      <c r="B10" s="55" t="s">
        <v>169</v>
      </c>
      <c r="C10" s="125" t="s">
        <v>170</v>
      </c>
      <c r="D10" s="125"/>
      <c r="E10" s="125"/>
      <c r="F10" s="125"/>
      <c r="G10" s="125"/>
      <c r="H10" s="125"/>
      <c r="I10" s="125"/>
    </row>
    <row r="11" spans="2:9" ht="54.75" customHeight="1">
      <c r="B11" s="54" t="s">
        <v>171</v>
      </c>
      <c r="C11" s="124" t="s">
        <v>172</v>
      </c>
      <c r="D11" s="124"/>
      <c r="E11" s="124"/>
      <c r="F11" s="124"/>
      <c r="G11" s="124"/>
      <c r="H11" s="124"/>
      <c r="I11" s="124"/>
    </row>
    <row r="12" spans="2:9" ht="78" customHeight="1">
      <c r="B12" s="54" t="s">
        <v>173</v>
      </c>
      <c r="C12" s="121" t="s">
        <v>174</v>
      </c>
      <c r="D12" s="121"/>
      <c r="E12" s="121"/>
      <c r="F12" s="121"/>
      <c r="G12" s="121"/>
      <c r="H12" s="121"/>
      <c r="I12" s="121"/>
    </row>
    <row r="19" spans="1:9" ht="18.75">
      <c r="A19" s="66" t="s">
        <v>185</v>
      </c>
      <c r="B19" s="64"/>
      <c r="C19" s="64"/>
      <c r="D19" s="64"/>
      <c r="E19" s="64"/>
      <c r="F19" s="64"/>
      <c r="G19" s="64"/>
      <c r="H19" s="64"/>
      <c r="I19" s="64"/>
    </row>
    <row r="20" spans="1:9" ht="14.25">
      <c r="A20" s="67"/>
      <c r="B20" s="64"/>
      <c r="C20" s="64"/>
      <c r="D20" s="64"/>
      <c r="E20" s="64"/>
      <c r="F20" s="64"/>
      <c r="G20" s="64"/>
      <c r="H20" s="64"/>
      <c r="I20" s="64"/>
    </row>
    <row r="21" spans="1:9" ht="15">
      <c r="A21" s="67" t="s">
        <v>186</v>
      </c>
      <c r="B21" s="64"/>
      <c r="C21" s="64"/>
      <c r="D21" s="64"/>
      <c r="E21" s="64"/>
      <c r="F21" s="64"/>
      <c r="G21" s="64"/>
      <c r="H21" s="64"/>
      <c r="I21" s="64"/>
    </row>
    <row r="22" spans="1:9" ht="130.5" customHeight="1">
      <c r="A22" s="122" t="s">
        <v>187</v>
      </c>
      <c r="B22" s="122"/>
      <c r="C22" s="122"/>
      <c r="D22" s="122"/>
      <c r="E22" s="122"/>
      <c r="F22" s="122"/>
      <c r="G22" s="122"/>
      <c r="H22" s="122"/>
      <c r="I22" s="122"/>
    </row>
    <row r="23" spans="1:9" ht="14.25">
      <c r="A23" s="63"/>
      <c r="B23" s="64"/>
      <c r="C23" s="64"/>
      <c r="D23" s="64"/>
      <c r="E23" s="64"/>
      <c r="F23" s="64"/>
      <c r="G23" s="64"/>
      <c r="H23" s="64"/>
      <c r="I23" s="64"/>
    </row>
    <row r="24" spans="1:9" ht="14.25">
      <c r="A24" s="64"/>
      <c r="B24" s="65" t="s">
        <v>163</v>
      </c>
      <c r="C24" s="123" t="s">
        <v>188</v>
      </c>
      <c r="D24" s="124"/>
      <c r="E24" s="124"/>
      <c r="F24" s="124"/>
      <c r="G24" s="124"/>
      <c r="H24" s="124"/>
      <c r="I24" s="124"/>
    </row>
    <row r="25" spans="1:9" ht="40.5" customHeight="1">
      <c r="A25" s="64"/>
      <c r="B25" s="65" t="s">
        <v>165</v>
      </c>
      <c r="C25" s="123" t="s">
        <v>189</v>
      </c>
      <c r="D25" s="124"/>
      <c r="E25" s="124"/>
      <c r="F25" s="124"/>
      <c r="G25" s="124"/>
      <c r="H25" s="124"/>
      <c r="I25" s="124"/>
    </row>
    <row r="26" spans="1:13" ht="42" customHeight="1">
      <c r="A26" s="64"/>
      <c r="B26" s="65" t="s">
        <v>167</v>
      </c>
      <c r="C26" s="123" t="s">
        <v>190</v>
      </c>
      <c r="D26" s="124"/>
      <c r="E26" s="124"/>
      <c r="F26" s="124"/>
      <c r="G26" s="124"/>
      <c r="H26" s="124"/>
      <c r="I26" s="124"/>
      <c r="M26" s="68"/>
    </row>
    <row r="27" spans="1:9" ht="42" customHeight="1">
      <c r="A27" s="64"/>
      <c r="B27" s="65" t="s">
        <v>194</v>
      </c>
      <c r="C27" s="125" t="s">
        <v>191</v>
      </c>
      <c r="D27" s="125"/>
      <c r="E27" s="125"/>
      <c r="F27" s="125"/>
      <c r="G27" s="125"/>
      <c r="H27" s="125"/>
      <c r="I27" s="125"/>
    </row>
    <row r="28" spans="1:9" ht="42" customHeight="1">
      <c r="A28" s="64"/>
      <c r="B28" s="65" t="s">
        <v>171</v>
      </c>
      <c r="C28" s="123" t="s">
        <v>192</v>
      </c>
      <c r="D28" s="124"/>
      <c r="E28" s="124"/>
      <c r="F28" s="124"/>
      <c r="G28" s="124"/>
      <c r="H28" s="124"/>
      <c r="I28" s="124"/>
    </row>
    <row r="29" spans="1:9" ht="27" customHeight="1">
      <c r="A29" s="64"/>
      <c r="B29" s="65" t="s">
        <v>173</v>
      </c>
      <c r="C29" s="120" t="s">
        <v>195</v>
      </c>
      <c r="D29" s="121"/>
      <c r="E29" s="121"/>
      <c r="F29" s="121"/>
      <c r="G29" s="121"/>
      <c r="H29" s="121"/>
      <c r="I29" s="121"/>
    </row>
    <row r="30" spans="1:9" ht="14.25">
      <c r="A30" s="64"/>
      <c r="B30" s="65" t="s">
        <v>193</v>
      </c>
      <c r="C30" s="120" t="s">
        <v>196</v>
      </c>
      <c r="D30" s="121"/>
      <c r="E30" s="121"/>
      <c r="F30" s="121"/>
      <c r="G30" s="121"/>
      <c r="H30" s="121"/>
      <c r="I30" s="121"/>
    </row>
    <row r="31" spans="1:9" ht="14.25">
      <c r="A31" s="64"/>
      <c r="B31" s="65" t="s">
        <v>197</v>
      </c>
      <c r="C31" s="120" t="s">
        <v>200</v>
      </c>
      <c r="D31" s="120"/>
      <c r="E31" s="120"/>
      <c r="F31" s="120"/>
      <c r="G31" s="120"/>
      <c r="H31" s="120"/>
      <c r="I31" s="120"/>
    </row>
    <row r="32" spans="1:9" ht="12.75">
      <c r="A32" s="64"/>
      <c r="B32" s="64"/>
      <c r="C32" s="64"/>
      <c r="D32" s="64"/>
      <c r="E32" s="64"/>
      <c r="F32" s="64"/>
      <c r="G32" s="64"/>
      <c r="H32" s="64"/>
      <c r="I32" s="64"/>
    </row>
    <row r="33" spans="1:9" ht="12.75">
      <c r="A33" s="64"/>
      <c r="B33" s="64"/>
      <c r="C33" s="64"/>
      <c r="D33" s="64"/>
      <c r="E33" s="64"/>
      <c r="F33" s="64"/>
      <c r="G33" s="64"/>
      <c r="H33" s="64"/>
      <c r="I33" s="64"/>
    </row>
    <row r="34" spans="1:9" ht="12.75">
      <c r="A34" s="64"/>
      <c r="B34" s="64"/>
      <c r="C34" s="64"/>
      <c r="D34" s="64"/>
      <c r="E34" s="64"/>
      <c r="F34" s="64"/>
      <c r="G34" s="64"/>
      <c r="H34" s="64"/>
      <c r="I34" s="64"/>
    </row>
    <row r="35" spans="1:9" ht="12.75">
      <c r="A35" s="64"/>
      <c r="B35" s="64"/>
      <c r="C35" s="64"/>
      <c r="D35" s="64"/>
      <c r="E35" s="64"/>
      <c r="F35" s="64"/>
      <c r="G35" s="64"/>
      <c r="H35" s="64"/>
      <c r="I35" s="64"/>
    </row>
  </sheetData>
  <sheetProtection/>
  <mergeCells count="16">
    <mergeCell ref="C12:I12"/>
    <mergeCell ref="A5:I5"/>
    <mergeCell ref="C7:I7"/>
    <mergeCell ref="C8:I8"/>
    <mergeCell ref="C9:I9"/>
    <mergeCell ref="C10:I10"/>
    <mergeCell ref="C11:I11"/>
    <mergeCell ref="C29:I29"/>
    <mergeCell ref="C30:I30"/>
    <mergeCell ref="C31:I31"/>
    <mergeCell ref="A22:I22"/>
    <mergeCell ref="C24:I24"/>
    <mergeCell ref="C25:I25"/>
    <mergeCell ref="C26:I26"/>
    <mergeCell ref="C27:I27"/>
    <mergeCell ref="C28:I2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ZSL</dc:creator>
  <cp:keywords/>
  <dc:description/>
  <cp:lastModifiedBy>Kevin Johnson</cp:lastModifiedBy>
  <cp:lastPrinted>2007-04-14T07:49:31Z</cp:lastPrinted>
  <dcterms:created xsi:type="dcterms:W3CDTF">2006-11-03T12:32:36Z</dcterms:created>
  <dcterms:modified xsi:type="dcterms:W3CDTF">2012-07-24T01:55:21Z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